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0" windowWidth="20460" windowHeight="8490" activeTab="0"/>
  </bookViews>
  <sheets>
    <sheet name="Форма2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Диаграмма1" sheetId="22" r:id="rId22"/>
    <sheet name="Диаграмма2" sheetId="23" r:id="rId23"/>
  </sheets>
  <definedNames>
    <definedName name="_xlfn.SUMIFS" hidden="1">#NAME?</definedName>
    <definedName name="_xlnm.Print_Titles" localSheetId="1">'1'!$14:$14</definedName>
    <definedName name="_xlnm.Print_Titles" localSheetId="10">'10'!$14:$14</definedName>
    <definedName name="_xlnm.Print_Titles" localSheetId="11">'11'!$14:$14</definedName>
    <definedName name="_xlnm.Print_Titles" localSheetId="12">'12'!$14:$14</definedName>
    <definedName name="_xlnm.Print_Titles" localSheetId="13">'13'!$14:$14</definedName>
    <definedName name="_xlnm.Print_Titles" localSheetId="14">'14'!$14:$14</definedName>
    <definedName name="_xlnm.Print_Titles" localSheetId="15">'15'!$14:$14</definedName>
    <definedName name="_xlnm.Print_Titles" localSheetId="16">'16'!$14:$14</definedName>
    <definedName name="_xlnm.Print_Titles" localSheetId="17">'17'!$14:$14</definedName>
    <definedName name="_xlnm.Print_Titles" localSheetId="18">'18'!$14:$14</definedName>
    <definedName name="_xlnm.Print_Titles" localSheetId="19">'19'!$14:$14</definedName>
    <definedName name="_xlnm.Print_Titles" localSheetId="2">'2'!$14:$14</definedName>
    <definedName name="_xlnm.Print_Titles" localSheetId="20">'20'!$14:$14</definedName>
    <definedName name="_xlnm.Print_Titles" localSheetId="3">'3'!$14:$14</definedName>
    <definedName name="_xlnm.Print_Titles" localSheetId="4">'4'!$14:$14</definedName>
    <definedName name="_xlnm.Print_Titles" localSheetId="5">'5'!$14:$14</definedName>
    <definedName name="_xlnm.Print_Titles" localSheetId="6">'6'!$14:$14</definedName>
    <definedName name="_xlnm.Print_Titles" localSheetId="7">'7'!$14:$14</definedName>
    <definedName name="_xlnm.Print_Titles" localSheetId="8">'8'!$14:$14</definedName>
    <definedName name="_xlnm.Print_Titles" localSheetId="9">'9'!$14:$14</definedName>
    <definedName name="_xlnm.Print_Area" localSheetId="1">'1'!$A$1:$X$58</definedName>
    <definedName name="_xlnm.Print_Area" localSheetId="10">'10'!$A$1:$X$58</definedName>
    <definedName name="_xlnm.Print_Area" localSheetId="11">'11'!$A$1:$X$58</definedName>
    <definedName name="_xlnm.Print_Area" localSheetId="12">'12'!$A$1:$X$58</definedName>
    <definedName name="_xlnm.Print_Area" localSheetId="13">'13'!$A$1:$X$58</definedName>
    <definedName name="_xlnm.Print_Area" localSheetId="14">'14'!$A$1:$X$58</definedName>
    <definedName name="_xlnm.Print_Area" localSheetId="15">'15'!$A$1:$X$58</definedName>
    <definedName name="_xlnm.Print_Area" localSheetId="16">'16'!$A$1:$X$58</definedName>
    <definedName name="_xlnm.Print_Area" localSheetId="17">'17'!$A$1:$X$58</definedName>
    <definedName name="_xlnm.Print_Area" localSheetId="18">'18'!$A$1:$X$58</definedName>
    <definedName name="_xlnm.Print_Area" localSheetId="19">'19'!$A$1:$X$58</definedName>
    <definedName name="_xlnm.Print_Area" localSheetId="2">'2'!$A$1:$X$58</definedName>
    <definedName name="_xlnm.Print_Area" localSheetId="20">'20'!$A$1:$X$58</definedName>
    <definedName name="_xlnm.Print_Area" localSheetId="3">'3'!$A$1:$X$58</definedName>
    <definedName name="_xlnm.Print_Area" localSheetId="4">'4'!$A$1:$X$58</definedName>
    <definedName name="_xlnm.Print_Area" localSheetId="5">'5'!$A$1:$X$58</definedName>
    <definedName name="_xlnm.Print_Area" localSheetId="6">'6'!$A$1:$X$58</definedName>
    <definedName name="_xlnm.Print_Area" localSheetId="7">'7'!$A$1:$X$58</definedName>
    <definedName name="_xlnm.Print_Area" localSheetId="8">'8'!$A$1:$X$58</definedName>
    <definedName name="_xlnm.Print_Area" localSheetId="9">'9'!$A$1:$X$58</definedName>
    <definedName name="_xlnm.Print_Area" localSheetId="0">'Форма2'!$B:$AM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sz val="10"/>
            <rFont val="Tahoma"/>
            <family val="2"/>
          </rPr>
          <t xml:space="preserve">Ниже в таблице выберите тип класса:
</t>
        </r>
        <r>
          <rPr>
            <b/>
            <sz val="10"/>
            <rFont val="Tahoma"/>
            <family val="2"/>
          </rPr>
          <t>общ</t>
        </r>
        <r>
          <rPr>
            <sz val="10"/>
            <rFont val="Tahoma"/>
            <family val="2"/>
          </rPr>
          <t xml:space="preserve"> - общеобразовательный класс
</t>
        </r>
        <r>
          <rPr>
            <b/>
            <sz val="10"/>
            <rFont val="Tahoma"/>
            <family val="2"/>
          </rPr>
          <t>пил</t>
        </r>
        <r>
          <rPr>
            <sz val="10"/>
            <rFont val="Tahoma"/>
            <family val="2"/>
          </rPr>
          <t xml:space="preserve"> - пилотный класс по введению ФГОС ООО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  <comment ref="D6" authorId="0">
      <text>
        <r>
          <rPr>
            <b/>
            <sz val="9"/>
            <rFont val="Tahoma"/>
            <family val="2"/>
          </rPr>
          <t>Введите тип класса:</t>
        </r>
        <r>
          <rPr>
            <sz val="9"/>
            <rFont val="Tahoma"/>
            <family val="2"/>
          </rPr>
          <t xml:space="preserve">
общ - общеобразовательный класс (не по ФГОС ООО);
пил - пилотный класс по введению ФГОС ООО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  <comment ref="D6" authorId="0">
      <text>
        <r>
          <rPr>
            <b/>
            <sz val="9"/>
            <rFont val="Tahoma"/>
            <family val="2"/>
          </rPr>
          <t>Введите тип класса:</t>
        </r>
        <r>
          <rPr>
            <sz val="9"/>
            <rFont val="Tahoma"/>
            <family val="2"/>
          </rPr>
          <t xml:space="preserve">
общ - общеобразовательный класс (не по ФГОС ООО);
пил - пилотный класс по введению ФГОС ООО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  <comment ref="D6" authorId="0">
      <text>
        <r>
          <rPr>
            <b/>
            <sz val="9"/>
            <rFont val="Tahoma"/>
            <family val="2"/>
          </rPr>
          <t>Введите тип класса:</t>
        </r>
        <r>
          <rPr>
            <sz val="9"/>
            <rFont val="Tahoma"/>
            <family val="2"/>
          </rPr>
          <t xml:space="preserve">
общ - общеобразовательный класс (не по ФГОС ООО);
пил - пилотный класс по введению ФГОС ООО</t>
        </r>
      </text>
    </comment>
  </commentList>
</comments>
</file>

<file path=xl/comments13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  <comment ref="D6" authorId="0">
      <text>
        <r>
          <rPr>
            <b/>
            <sz val="9"/>
            <rFont val="Tahoma"/>
            <family val="2"/>
          </rPr>
          <t>Введите тип класса:</t>
        </r>
        <r>
          <rPr>
            <sz val="9"/>
            <rFont val="Tahoma"/>
            <family val="2"/>
          </rPr>
          <t xml:space="preserve">
общ - общеобразовательный класс (не по ФГОС ООО);
пил - пилотный класс по введению ФГОС ООО</t>
        </r>
      </text>
    </comment>
  </commentList>
</comments>
</file>

<file path=xl/comments14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  <comment ref="D6" authorId="0">
      <text>
        <r>
          <rPr>
            <b/>
            <sz val="9"/>
            <rFont val="Tahoma"/>
            <family val="2"/>
          </rPr>
          <t>Введите тип класса:</t>
        </r>
        <r>
          <rPr>
            <sz val="9"/>
            <rFont val="Tahoma"/>
            <family val="2"/>
          </rPr>
          <t xml:space="preserve">
общ - общеобразовательный класс (не по ФГОС ООО);
пил - пилотный класс по введению ФГОС ООО</t>
        </r>
      </text>
    </comment>
  </commentList>
</comments>
</file>

<file path=xl/comments15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  <comment ref="D6" authorId="0">
      <text>
        <r>
          <rPr>
            <b/>
            <sz val="9"/>
            <rFont val="Tahoma"/>
            <family val="2"/>
          </rPr>
          <t>Введите тип класса:</t>
        </r>
        <r>
          <rPr>
            <sz val="9"/>
            <rFont val="Tahoma"/>
            <family val="2"/>
          </rPr>
          <t xml:space="preserve">
общ - общеобразовательный класс (не по ФГОС ООО);
пил - пилотный класс по введению ФГОС ООО</t>
        </r>
      </text>
    </comment>
  </commentList>
</comments>
</file>

<file path=xl/comments16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  <comment ref="D6" authorId="0">
      <text>
        <r>
          <rPr>
            <b/>
            <sz val="9"/>
            <rFont val="Tahoma"/>
            <family val="2"/>
          </rPr>
          <t>Введите тип класса:</t>
        </r>
        <r>
          <rPr>
            <sz val="9"/>
            <rFont val="Tahoma"/>
            <family val="2"/>
          </rPr>
          <t xml:space="preserve">
общ - общеобразовательный класс (не по ФГОС ООО);
пил - пилотный класс по введению ФГОС ООО</t>
        </r>
      </text>
    </comment>
  </commentList>
</comments>
</file>

<file path=xl/comments17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  <comment ref="D6" authorId="0">
      <text>
        <r>
          <rPr>
            <b/>
            <sz val="9"/>
            <rFont val="Tahoma"/>
            <family val="2"/>
          </rPr>
          <t>Введите тип класса:</t>
        </r>
        <r>
          <rPr>
            <sz val="9"/>
            <rFont val="Tahoma"/>
            <family val="2"/>
          </rPr>
          <t xml:space="preserve">
общ - общеобразовательный класс (не по ФГОС ООО);
пил - пилотный класс по введению ФГОС ООО</t>
        </r>
      </text>
    </comment>
  </commentList>
</comments>
</file>

<file path=xl/comments18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  <comment ref="D6" authorId="0">
      <text>
        <r>
          <rPr>
            <b/>
            <sz val="9"/>
            <rFont val="Tahoma"/>
            <family val="2"/>
          </rPr>
          <t>Введите тип класса:</t>
        </r>
        <r>
          <rPr>
            <sz val="9"/>
            <rFont val="Tahoma"/>
            <family val="2"/>
          </rPr>
          <t xml:space="preserve">
общ - общеобразовательный класс (не по ФГОС ООО);
пил - пилотный класс по введению ФГОС ООО</t>
        </r>
      </text>
    </comment>
  </commentList>
</comments>
</file>

<file path=xl/comments19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  <comment ref="D6" authorId="0">
      <text>
        <r>
          <rPr>
            <b/>
            <sz val="9"/>
            <rFont val="Tahoma"/>
            <family val="2"/>
          </rPr>
          <t>Введите тип класса:</t>
        </r>
        <r>
          <rPr>
            <sz val="9"/>
            <rFont val="Tahoma"/>
            <family val="2"/>
          </rPr>
          <t xml:space="preserve">
общ - общеобразовательный класс (не по ФГОС ООО);
пил - пилотный класс по введению ФГОС ООО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9а</t>
        </r>
      </text>
    </comment>
  </commentList>
</comments>
</file>

<file path=xl/comments20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  <comment ref="D6" authorId="0">
      <text>
        <r>
          <rPr>
            <b/>
            <sz val="9"/>
            <rFont val="Tahoma"/>
            <family val="2"/>
          </rPr>
          <t>Введите тип класса:</t>
        </r>
        <r>
          <rPr>
            <sz val="9"/>
            <rFont val="Tahoma"/>
            <family val="2"/>
          </rPr>
          <t xml:space="preserve">
общ - общеобразовательный класс (не по ФГОС ООО);
пил - пилотный класс по введению ФГОС ООО</t>
        </r>
      </text>
    </comment>
  </commentList>
</comments>
</file>

<file path=xl/comments21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  <comment ref="D6" authorId="0">
      <text>
        <r>
          <rPr>
            <b/>
            <sz val="9"/>
            <rFont val="Tahoma"/>
            <family val="2"/>
          </rPr>
          <t>Введите тип класса:</t>
        </r>
        <r>
          <rPr>
            <sz val="9"/>
            <rFont val="Tahoma"/>
            <family val="2"/>
          </rPr>
          <t xml:space="preserve">
общ - общеобразовательный класс (не по ФГОС ООО);
пил - пилотный класс по введению ФГОС ООО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9а</t>
        </r>
      </text>
    </commen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  <comment ref="D6" authorId="0">
      <text>
        <r>
          <rPr>
            <b/>
            <sz val="9"/>
            <rFont val="Tahoma"/>
            <family val="2"/>
          </rPr>
          <t>Введите тип класса:</t>
        </r>
        <r>
          <rPr>
            <sz val="9"/>
            <rFont val="Tahoma"/>
            <family val="2"/>
          </rPr>
          <t xml:space="preserve">
общ - общеобразовательный класс (не по ФГОС ООО);
пил - пилотный класс по введению ФГОС ООО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  <comment ref="D6" authorId="0">
      <text>
        <r>
          <rPr>
            <b/>
            <sz val="9"/>
            <rFont val="Tahoma"/>
            <family val="2"/>
          </rPr>
          <t>Введите тип класса:</t>
        </r>
        <r>
          <rPr>
            <sz val="9"/>
            <rFont val="Tahoma"/>
            <family val="2"/>
          </rPr>
          <t xml:space="preserve">
общ - общеобразовательный класс (не по ФГОС ООО);
пил - пилотный класс по введению ФГОС ООО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  <comment ref="D6" authorId="0">
      <text>
        <r>
          <rPr>
            <b/>
            <sz val="9"/>
            <rFont val="Tahoma"/>
            <family val="2"/>
          </rPr>
          <t>Введите тип класса:</t>
        </r>
        <r>
          <rPr>
            <sz val="9"/>
            <rFont val="Tahoma"/>
            <family val="2"/>
          </rPr>
          <t xml:space="preserve">
общ - общеобразовательный класс (не по ФГОС ООО);
пил - пилотный класс по введению ФГОС ООО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  <comment ref="D6" authorId="0">
      <text>
        <r>
          <rPr>
            <b/>
            <sz val="9"/>
            <rFont val="Tahoma"/>
            <family val="2"/>
          </rPr>
          <t>Введите тип класса:</t>
        </r>
        <r>
          <rPr>
            <sz val="9"/>
            <rFont val="Tahoma"/>
            <family val="2"/>
          </rPr>
          <t xml:space="preserve">
общ - общеобразовательный класс (не по ФГОС ООО);
пил - пилотный класс по введению ФГОС ООО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N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  <comment ref="D6" authorId="0">
      <text>
        <r>
          <rPr>
            <b/>
            <sz val="9"/>
            <rFont val="Tahoma"/>
            <family val="2"/>
          </rPr>
          <t>Введите тип класса:</t>
        </r>
        <r>
          <rPr>
            <sz val="9"/>
            <rFont val="Tahoma"/>
            <family val="2"/>
          </rPr>
          <t xml:space="preserve">
общ - общеобразовательный класс (не по ФГОС ООО);
пил - пилотный класс по введению ФГОС ООО</t>
        </r>
      </text>
    </comment>
  </commentList>
</comments>
</file>

<file path=xl/sharedStrings.xml><?xml version="1.0" encoding="utf-8"?>
<sst xmlns="http://schemas.openxmlformats.org/spreadsheetml/2006/main" count="1107" uniqueCount="300">
  <si>
    <t>Форма № 1</t>
  </si>
  <si>
    <t>№</t>
  </si>
  <si>
    <t>Фамилия, Имя</t>
  </si>
  <si>
    <t>Вариант</t>
  </si>
  <si>
    <t>Баллы</t>
  </si>
  <si>
    <t>Дата  проведения</t>
  </si>
  <si>
    <t xml:space="preserve">Кол-во 
пис-х в
классе </t>
  </si>
  <si>
    <t xml:space="preserve">Кол-во
обуч-ся в
классе </t>
  </si>
  <si>
    <t>Тип класса</t>
  </si>
  <si>
    <t>Класс с литерой</t>
  </si>
  <si>
    <t>Выбрал предмет (да/нет)</t>
  </si>
  <si>
    <t>Заполните баллы каждого учащегося. Незаполненные ячейки считаются как 0 б.</t>
  </si>
  <si>
    <t>Ячейки выделенные таким фоном заполняются автоматически</t>
  </si>
  <si>
    <t>Максимальные баллы за задание</t>
  </si>
  <si>
    <t>Минимальный балл</t>
  </si>
  <si>
    <t>Обязательно укажите вариант работы (только число без дополнительных символов)!</t>
  </si>
  <si>
    <t xml:space="preserve"> классе  </t>
  </si>
  <si>
    <t>Скрытый столбец</t>
  </si>
  <si>
    <t>Форма № 2 ( Все классы )</t>
  </si>
  <si>
    <t>ФИО ответственного в ОО</t>
  </si>
  <si>
    <t>г.Анапа</t>
  </si>
  <si>
    <t>ВЫБЕРИТЕ РАЙОН</t>
  </si>
  <si>
    <t>Переименуйте этот файл так, как указано в следующей строке:</t>
  </si>
  <si>
    <t>г.Армавир</t>
  </si>
  <si>
    <t>общ</t>
  </si>
  <si>
    <t>№  телефона</t>
  </si>
  <si>
    <t>Белореченский р-н</t>
  </si>
  <si>
    <t>Итоги:</t>
  </si>
  <si>
    <t>Кол-во
обуч-ся в ОО</t>
  </si>
  <si>
    <t>Кол-во
выбр-х в
ОО</t>
  </si>
  <si>
    <t>Кол-во
пис-х в
ОО</t>
  </si>
  <si>
    <t>Процент обучающихся получивших баллы в ОО</t>
  </si>
  <si>
    <t>г.Геленджик</t>
  </si>
  <si>
    <t>г.Горячий Ключ</t>
  </si>
  <si>
    <t>Количество обучающихся получивших баллы в ОО</t>
  </si>
  <si>
    <t>г.Краснодар</t>
  </si>
  <si>
    <t>Лабинский р-н</t>
  </si>
  <si>
    <t>Набранный балл (по столбцам)</t>
  </si>
  <si>
    <t>г.Новороссийск</t>
  </si>
  <si>
    <t>ОО</t>
  </si>
  <si>
    <r>
      <t xml:space="preserve">Кол-во
</t>
    </r>
    <r>
      <rPr>
        <b/>
        <sz val="9"/>
        <rFont val="Arial"/>
        <family val="2"/>
      </rPr>
      <t>выбр-х</t>
    </r>
    <r>
      <rPr>
        <b/>
        <sz val="6"/>
        <rFont val="Arial"/>
        <family val="2"/>
      </rPr>
      <t xml:space="preserve"> </t>
    </r>
    <r>
      <rPr>
        <b/>
        <sz val="9"/>
        <rFont val="Arial"/>
        <family val="2"/>
      </rPr>
      <t>в</t>
    </r>
    <r>
      <rPr>
        <b/>
        <sz val="10"/>
        <rFont val="Arial"/>
        <family val="2"/>
      </rPr>
      <t xml:space="preserve">
классе </t>
    </r>
  </si>
  <si>
    <r>
      <rPr>
        <b/>
        <u val="single"/>
        <sz val="10"/>
        <rFont val="Arial"/>
        <family val="2"/>
      </rPr>
      <t xml:space="preserve">Количество обучающихся </t>
    </r>
    <r>
      <rPr>
        <b/>
        <sz val="10"/>
        <rFont val="Arial"/>
        <family val="2"/>
      </rPr>
      <t>получивших баллы в классе</t>
    </r>
  </si>
  <si>
    <t>г.Сочи</t>
  </si>
  <si>
    <t>Абинский р-н</t>
  </si>
  <si>
    <t>Апшеронский р-н</t>
  </si>
  <si>
    <t>О</t>
  </si>
  <si>
    <t>Белоглинский р-н</t>
  </si>
  <si>
    <t>П</t>
  </si>
  <si>
    <t>Брюховецкий р-н</t>
  </si>
  <si>
    <t>Выселковский р-н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</si>
  <si>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</si>
  <si>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</si>
  <si>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</si>
  <si>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</si>
  <si>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</si>
  <si>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Каневской р-н</t>
  </si>
  <si>
    <t>Кореновский р-н</t>
  </si>
  <si>
    <t>Красноармейский р-н</t>
  </si>
  <si>
    <t>Крымский р-н</t>
  </si>
  <si>
    <t>Крыловский р-н</t>
  </si>
  <si>
    <t>Курганинский р-н</t>
  </si>
  <si>
    <t>Кущевский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</si>
  <si>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</si>
  <si>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</si>
  <si>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</si>
  <si>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</si>
  <si>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</si>
  <si>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</si>
  <si>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</si>
  <si>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</si>
  <si>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</si>
  <si>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</si>
  <si>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</si>
  <si>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</si>
  <si>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</si>
  <si>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</si>
  <si>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Усть-Лабинский р-н</t>
  </si>
  <si>
    <t>Успенский р-н</t>
  </si>
  <si>
    <t>Щербиновский р-н</t>
  </si>
  <si>
    <t>В столбце "Ошибки" должно быть "нет"</t>
  </si>
  <si>
    <t>Заполните поля, выделенные красным фоном.</t>
  </si>
  <si>
    <t>Кол. ошибок в ОО (должно быть 0)</t>
  </si>
  <si>
    <t>Кол. ошибок</t>
  </si>
  <si>
    <t>нет</t>
  </si>
  <si>
    <t>не указан вариант, но заполнены баллы</t>
  </si>
  <si>
    <t>Описание</t>
  </si>
  <si>
    <t>есть балл выше максимального</t>
  </si>
  <si>
    <t>Индикатор ошибки (1 - ошибка есть)</t>
  </si>
  <si>
    <t>Ошибки</t>
  </si>
  <si>
    <t>Вид ошибки</t>
  </si>
  <si>
    <t>Название файла</t>
  </si>
  <si>
    <t>Параллель (число)</t>
  </si>
  <si>
    <t>Краткое название работы</t>
  </si>
  <si>
    <t>Дата</t>
  </si>
  <si>
    <t>Средние баллы за задание</t>
  </si>
  <si>
    <t>% успешности (от макс.балла)</t>
  </si>
  <si>
    <t>№ задания</t>
  </si>
  <si>
    <t>Приморско-Ахтарский р-н</t>
  </si>
  <si>
    <t>4
1 б</t>
  </si>
  <si>
    <t>4
2 б</t>
  </si>
  <si>
    <t>6
1 б</t>
  </si>
  <si>
    <t>6
2 б</t>
  </si>
  <si>
    <t>8
1 б</t>
  </si>
  <si>
    <t>8
2 б</t>
  </si>
  <si>
    <t>КОМ</t>
  </si>
  <si>
    <t>"Филология"</t>
  </si>
  <si>
    <t xml:space="preserve">Не менее 50% баллов  по предметной области </t>
  </si>
  <si>
    <t>"Математика и информатика"</t>
  </si>
  <si>
    <t>"Естественно-научные предметы"</t>
  </si>
  <si>
    <t>"Общественно-научные предметы"</t>
  </si>
  <si>
    <t>пил</t>
  </si>
  <si>
    <t>Ф.И.О.  учителей (РЯ, мат., ест., общ.)</t>
  </si>
  <si>
    <t>Результаты проведения комплексной работы по ФГОС ООО в  </t>
  </si>
  <si>
    <t>Высокий</t>
  </si>
  <si>
    <t>Повышенный</t>
  </si>
  <si>
    <t>Базовый</t>
  </si>
  <si>
    <t>Низкий</t>
  </si>
  <si>
    <t>Уровень</t>
  </si>
  <si>
    <t>да</t>
  </si>
  <si>
    <t>количество полученных уровней в ОО</t>
  </si>
  <si>
    <t>процент полученных уровней в ОО</t>
  </si>
  <si>
    <t>количество полученных уровней в классах</t>
  </si>
  <si>
    <t>процент уровней в ОО
  (где менее 6 классов)</t>
  </si>
  <si>
    <t>Остальные данные заполнятся автоматически информацией с листов 1-20</t>
  </si>
  <si>
    <t>После листа 20 расположены диаграммы с распределением заданий по % успешности и распределение учащихся по уровню освоения УУД</t>
  </si>
  <si>
    <t>12
1 б</t>
  </si>
  <si>
    <t>12
2 б</t>
  </si>
  <si>
    <t>12
3 б</t>
  </si>
  <si>
    <t>30 ноября 2018 г.</t>
  </si>
  <si>
    <t>30112018</t>
  </si>
  <si>
    <t>Анализ результатов КДР по комплексной работе по ФГОС ООО (30.11.2018) обучающихся 9 классов</t>
  </si>
  <si>
    <t>9а</t>
  </si>
  <si>
    <t>СОШ№6</t>
  </si>
  <si>
    <t>Ахетова Анна</t>
  </si>
  <si>
    <t>Баранников Артем</t>
  </si>
  <si>
    <t>Боева Яна</t>
  </si>
  <si>
    <t>Быков Матвей</t>
  </si>
  <si>
    <t>Гендина маргарита</t>
  </si>
  <si>
    <t>Герасименко Ярослав</t>
  </si>
  <si>
    <t>Глазкова мелисса</t>
  </si>
  <si>
    <t>Драницына Васелина</t>
  </si>
  <si>
    <t>Жданов Семен</t>
  </si>
  <si>
    <t>Ихолайнен Диага</t>
  </si>
  <si>
    <t>Калайджи Георгий</t>
  </si>
  <si>
    <t>Каразанишвили Илона</t>
  </si>
  <si>
    <t>Калганов Кирилл</t>
  </si>
  <si>
    <t>Кориневский Эдуард</t>
  </si>
  <si>
    <t>Кондрашкин Илья</t>
  </si>
  <si>
    <t>Курочкин Андрей</t>
  </si>
  <si>
    <t>Кила-Оглы Ольга</t>
  </si>
  <si>
    <t>Кесопуло Игорь</t>
  </si>
  <si>
    <t>Михайлова Анастасия</t>
  </si>
  <si>
    <t>Рамазанов Гаджи</t>
  </si>
  <si>
    <t>Стетюха мария</t>
  </si>
  <si>
    <t xml:space="preserve">Стаценко Алексей </t>
  </si>
  <si>
    <t>Туманиди Мария</t>
  </si>
  <si>
    <t>Тунников Евгений</t>
  </si>
  <si>
    <t>Тесля Кирилл</t>
  </si>
  <si>
    <t>Хабибулина Алиса</t>
  </si>
  <si>
    <t xml:space="preserve">Чванова Ангелина </t>
  </si>
  <si>
    <t>Шалай Данил</t>
  </si>
  <si>
    <t>Осятинская А.Л. Бурахович И.Ю. Федорец С.А. Исупова И.В.</t>
  </si>
  <si>
    <t>Сонина С.Ф.</t>
  </si>
  <si>
    <t>9б</t>
  </si>
  <si>
    <t>сош6</t>
  </si>
  <si>
    <t>Ильницкая Л.В., Хомякова С.А., Федорец С.А., Ацута О.В.</t>
  </si>
  <si>
    <t>Барда Максим Валерьевич</t>
  </si>
  <si>
    <t xml:space="preserve">Богданова Елизавета Сергеевна                            </t>
  </si>
  <si>
    <t>Боровикова Диана Сергеевна</t>
  </si>
  <si>
    <t xml:space="preserve">Бочарникова Екатерина Денисовна                      </t>
  </si>
  <si>
    <t>Булгакова Анастасия Витальевна</t>
  </si>
  <si>
    <t xml:space="preserve">Васильева Кристина Вадимовна                      </t>
  </si>
  <si>
    <t xml:space="preserve">Волынцева Екатерина Александровна              </t>
  </si>
  <si>
    <t>Гаврилова София Георгиевна</t>
  </si>
  <si>
    <t>Гогуа Ева Николаевна</t>
  </si>
  <si>
    <t>Данигевич Анастасия Александровна</t>
  </si>
  <si>
    <t xml:space="preserve">Двойневский Владислав Вадимович                                         </t>
  </si>
  <si>
    <t xml:space="preserve">Джемилева Амалия Асановна </t>
  </si>
  <si>
    <t>Догаева Инна Сергеевна</t>
  </si>
  <si>
    <t>Достов Николай Сергеевич</t>
  </si>
  <si>
    <t>Жилкина Луиза Игоревна</t>
  </si>
  <si>
    <t>Иванов Дмитрий Владиславович</t>
  </si>
  <si>
    <t>Кабалиди Екатерина Константиновна</t>
  </si>
  <si>
    <t>Казанцев Евгений Дмитриевич</t>
  </si>
  <si>
    <t>Каневская Мария Артемовна</t>
  </si>
  <si>
    <t>Каргаев Казбек Сергеевич</t>
  </si>
  <si>
    <t>Кнаус Джастин Андреевич</t>
  </si>
  <si>
    <t>Кузнецов Семен Станиславович</t>
  </si>
  <si>
    <t xml:space="preserve">Кюльбаков Лаврентий Васильевич </t>
  </si>
  <si>
    <t>Николаев Кирилл Анатольевич</t>
  </si>
  <si>
    <t>Петриченко Иван Леонидович</t>
  </si>
  <si>
    <t>Петряев Сергей Владленович</t>
  </si>
  <si>
    <t>Рамазанова Вероника Вячеславовна</t>
  </si>
  <si>
    <t>Спесивцева Яна Максимовна</t>
  </si>
  <si>
    <t xml:space="preserve">Струков Данила Сергеевич                                                          </t>
  </si>
  <si>
    <t>Шахова Снежана Андреевна</t>
  </si>
  <si>
    <t>Чечель Алла Игоревна</t>
  </si>
  <si>
    <t>Якушенко Дарья Дмитриевна</t>
  </si>
  <si>
    <t>9в</t>
  </si>
  <si>
    <t xml:space="preserve">Аванесов Юрий </t>
  </si>
  <si>
    <t>Беленко Андрей</t>
  </si>
  <si>
    <t>Булгаков Никита</t>
  </si>
  <si>
    <t>н</t>
  </si>
  <si>
    <t>Вихорев Владислав</t>
  </si>
  <si>
    <t>Галай Лариса</t>
  </si>
  <si>
    <t>Дерябин Аким</t>
  </si>
  <si>
    <t>Дмитриев Артём</t>
  </si>
  <si>
    <t>Ермопуло Марина</t>
  </si>
  <si>
    <t>Зимин Григорий</t>
  </si>
  <si>
    <t>Зубов Марк</t>
  </si>
  <si>
    <t>Ислямов Эльдар</t>
  </si>
  <si>
    <t>Катиртзоглу Кириаки</t>
  </si>
  <si>
    <t>Крюков Александр</t>
  </si>
  <si>
    <t>Куклина Елизавета</t>
  </si>
  <si>
    <t>Куруленко Егор</t>
  </si>
  <si>
    <t>Люшина Тамара</t>
  </si>
  <si>
    <t>Матвеева Александра</t>
  </si>
  <si>
    <t>Никоненко Максим</t>
  </si>
  <si>
    <t>Осадчий Даниил</t>
  </si>
  <si>
    <t>Паршинцева Анасатсия</t>
  </si>
  <si>
    <t>Попандопуло Мария</t>
  </si>
  <si>
    <t>Руднев Артём</t>
  </si>
  <si>
    <t>Рунова Ольга</t>
  </si>
  <si>
    <t>Ступенко Илья</t>
  </si>
  <si>
    <t>Фролова Мария</t>
  </si>
  <si>
    <t>Харлашкин Илья</t>
  </si>
  <si>
    <t>Хрестостомова Екатерина</t>
  </si>
  <si>
    <t>Хрисостомова Анасатсия</t>
  </si>
  <si>
    <t>Черкашин Василий</t>
  </si>
  <si>
    <t>Чех Полина</t>
  </si>
  <si>
    <t>Шапкин Никита</t>
  </si>
  <si>
    <t>Шиянова Мария</t>
  </si>
  <si>
    <t>Кудлаева Л.В., Хомякова С.А., Головатая В.Г., Марзоева К.Г., исупова И.В.</t>
  </si>
  <si>
    <t>9г</t>
  </si>
  <si>
    <t xml:space="preserve">Лесникова Елена Васильевна, Левчишина Нелля Алексеевна, Тетельбаум Зинаида Харитоновна, Назаренко Марина Николаевна, Федорец Светлана Александровна, </t>
  </si>
  <si>
    <t>Алибекова Сабрина</t>
  </si>
  <si>
    <t>Амоян Ангелина</t>
  </si>
  <si>
    <t>Ананиади Елизавета</t>
  </si>
  <si>
    <t>Андронов Тимофей</t>
  </si>
  <si>
    <t>Ахрарова Елизавета</t>
  </si>
  <si>
    <t>Вихарева Наталья</t>
  </si>
  <si>
    <t>Герцовский Константин</t>
  </si>
  <si>
    <t>Горобченко Марина</t>
  </si>
  <si>
    <t>Гюльбалаева Диана</t>
  </si>
  <si>
    <t>Дмитриева Марина</t>
  </si>
  <si>
    <t>Добрынский Анрей</t>
  </si>
  <si>
    <t>Зуев Глеб</t>
  </si>
  <si>
    <t>Каспарян Давид</t>
  </si>
  <si>
    <t>Кашкин Тимофей</t>
  </si>
  <si>
    <t>Ковалев Александр</t>
  </si>
  <si>
    <t>Короткевич Дмитрий</t>
  </si>
  <si>
    <t>Крапивкин Кирилл</t>
  </si>
  <si>
    <t>Кузнецова Валерия</t>
  </si>
  <si>
    <t>Легран Илья</t>
  </si>
  <si>
    <t>Мальгинова Мария</t>
  </si>
  <si>
    <t>Мальченко Андрей</t>
  </si>
  <si>
    <t>Матвиенко Артем</t>
  </si>
  <si>
    <t>Моисидис янис</t>
  </si>
  <si>
    <t>Нижняковский Ярослав</t>
  </si>
  <si>
    <t>Николенко Владислав</t>
  </si>
  <si>
    <t>Одинцова Елизавета</t>
  </si>
  <si>
    <t>Осман марат</t>
  </si>
  <si>
    <t>Пряхин Артем</t>
  </si>
  <si>
    <t>Танана Ярославна</t>
  </si>
  <si>
    <t>Трибунских Максим</t>
  </si>
  <si>
    <t>Тытарь Мария</t>
  </si>
  <si>
    <t>Халимонов владимир</t>
  </si>
  <si>
    <t>Челебов артур</t>
  </si>
  <si>
    <t>Шмакова елизавета</t>
  </si>
  <si>
    <t>Осятинская А.Л.,Хомякова С.А.,Дубкова А.А.,Мальцева Г.Г.</t>
  </si>
  <si>
    <t>9д</t>
  </si>
  <si>
    <t>Айрапетян Эдгар</t>
  </si>
  <si>
    <t>Арсенюк  Егор</t>
  </si>
  <si>
    <t>Байгулов Николай</t>
  </si>
  <si>
    <t>Борисова Екатерина</t>
  </si>
  <si>
    <t>Бочкарев Игорь</t>
  </si>
  <si>
    <t>Вандтке  Ангелина</t>
  </si>
  <si>
    <t>Гагелидзе Елена</t>
  </si>
  <si>
    <t>Галимбаев  Аким</t>
  </si>
  <si>
    <t>Гнутов Владимир</t>
  </si>
  <si>
    <t>Григорян Лианна</t>
  </si>
  <si>
    <t>Гуленко Павел</t>
  </si>
  <si>
    <t>Дарбинян Арман</t>
  </si>
  <si>
    <t>Заводникова Юла</t>
  </si>
  <si>
    <t>Койка  Савелий</t>
  </si>
  <si>
    <t>Лавриненко Иван</t>
  </si>
  <si>
    <t>Литвиненко  Агния</t>
  </si>
  <si>
    <t>Малышев Алексей</t>
  </si>
  <si>
    <t>Первакова Екатерина</t>
  </si>
  <si>
    <t>Подставничий Марк</t>
  </si>
  <si>
    <t>Попова  Алина</t>
  </si>
  <si>
    <t>Разумов Кирилл</t>
  </si>
  <si>
    <t>Садекова Полина</t>
  </si>
  <si>
    <t>Сархошев Бабкен</t>
  </si>
  <si>
    <t>Стец  Сергей</t>
  </si>
  <si>
    <t>Терехов  Михаил</t>
  </si>
  <si>
    <t>Хохлов  Даниил</t>
  </si>
  <si>
    <t>Чечерина Полина</t>
  </si>
  <si>
    <t>Щербина Андрей</t>
  </si>
  <si>
    <t>Энджибадзе Алекси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</si>
</sst>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u val="single"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Arial"/>
      <family val="2"/>
    </font>
    <font>
      <b/>
      <sz val="9"/>
      <name val="Tahoma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3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2"/>
      <color indexed="8"/>
      <name val="Times New Roman"/>
      <family val="1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i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 Cyr"/>
      <family val="0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3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2"/>
      <color theme="1"/>
      <name val="Times New Roman"/>
      <family val="1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b/>
      <i/>
      <sz val="11"/>
      <color theme="1"/>
      <name val="Calibri"/>
      <family val="2"/>
    </font>
    <font>
      <sz val="10"/>
      <color theme="1"/>
      <name val="Arial Cyr"/>
      <family val="0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73">
    <xf numFmtId="0" fontId="0" fillId="0" borderId="0" xfId="0" applyFont="1" applyAlignment="1">
      <alignment/>
    </xf>
    <xf numFmtId="0" fontId="71" fillId="0" borderId="0" xfId="0" applyFont="1" applyAlignment="1" applyProtection="1">
      <alignment/>
      <protection hidden="1"/>
    </xf>
    <xf numFmtId="0" fontId="71" fillId="0" borderId="10" xfId="0" applyFont="1" applyFill="1" applyBorder="1" applyAlignment="1" applyProtection="1">
      <alignment horizontal="center" vertical="center"/>
      <protection hidden="1"/>
    </xf>
    <xf numFmtId="1" fontId="9" fillId="0" borderId="10" xfId="0" applyNumberFormat="1" applyFont="1" applyFill="1" applyBorder="1" applyAlignment="1" applyProtection="1">
      <alignment horizontal="center" vertical="center"/>
      <protection hidden="1"/>
    </xf>
    <xf numFmtId="172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71" fillId="0" borderId="0" xfId="0" applyFont="1" applyFill="1" applyAlignment="1" applyProtection="1">
      <alignment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 horizontal="right"/>
      <protection hidden="1"/>
    </xf>
    <xf numFmtId="0" fontId="72" fillId="0" borderId="0" xfId="0" applyFont="1" applyAlignment="1" applyProtection="1">
      <alignment horizontal="left" vertical="center" indent="2"/>
      <protection hidden="1"/>
    </xf>
    <xf numFmtId="0" fontId="0" fillId="0" borderId="15" xfId="0" applyBorder="1" applyAlignment="1" applyProtection="1">
      <alignment/>
      <protection hidden="1"/>
    </xf>
    <xf numFmtId="0" fontId="73" fillId="0" borderId="0" xfId="0" applyFont="1" applyAlignment="1" applyProtection="1">
      <alignment horizontal="left" vertical="center" indent="2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18" borderId="0" xfId="0" applyFill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74" fillId="18" borderId="16" xfId="0" applyFont="1" applyFill="1" applyBorder="1" applyAlignment="1" applyProtection="1">
      <alignment horizontal="center" vertical="center" wrapText="1"/>
      <protection hidden="1"/>
    </xf>
    <xf numFmtId="0" fontId="74" fillId="18" borderId="17" xfId="0" applyFont="1" applyFill="1" applyBorder="1" applyAlignment="1" applyProtection="1">
      <alignment horizontal="center" vertical="center" wrapText="1"/>
      <protection hidden="1"/>
    </xf>
    <xf numFmtId="0" fontId="74" fillId="18" borderId="18" xfId="0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75" fillId="18" borderId="20" xfId="0" applyFont="1" applyFill="1" applyBorder="1" applyAlignment="1" applyProtection="1">
      <alignment horizontal="center" vertical="center" wrapText="1"/>
      <protection hidden="1"/>
    </xf>
    <xf numFmtId="0" fontId="75" fillId="18" borderId="21" xfId="0" applyFont="1" applyFill="1" applyBorder="1" applyAlignment="1" applyProtection="1">
      <alignment horizontal="center" vertical="center" wrapText="1"/>
      <protection hidden="1"/>
    </xf>
    <xf numFmtId="0" fontId="0" fillId="18" borderId="22" xfId="0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75" fillId="18" borderId="24" xfId="0" applyFont="1" applyFill="1" applyBorder="1" applyAlignment="1" applyProtection="1">
      <alignment horizontal="center" vertical="center" wrapText="1"/>
      <protection hidden="1"/>
    </xf>
    <xf numFmtId="0" fontId="75" fillId="18" borderId="25" xfId="0" applyFont="1" applyFill="1" applyBorder="1" applyAlignment="1" applyProtection="1">
      <alignment horizontal="center" vertical="center" wrapText="1"/>
      <protection hidden="1"/>
    </xf>
    <xf numFmtId="0" fontId="0" fillId="18" borderId="26" xfId="0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75" fillId="18" borderId="28" xfId="0" applyFont="1" applyFill="1" applyBorder="1" applyAlignment="1" applyProtection="1">
      <alignment horizontal="center" vertical="center" wrapText="1"/>
      <protection hidden="1"/>
    </xf>
    <xf numFmtId="0" fontId="75" fillId="18" borderId="29" xfId="0" applyFont="1" applyFill="1" applyBorder="1" applyAlignment="1" applyProtection="1">
      <alignment horizontal="center" vertical="center" wrapText="1"/>
      <protection hidden="1"/>
    </xf>
    <xf numFmtId="0" fontId="0" fillId="18" borderId="30" xfId="0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75" fillId="18" borderId="32" xfId="0" applyFont="1" applyFill="1" applyBorder="1" applyAlignment="1" applyProtection="1">
      <alignment horizontal="center" vertical="center" wrapText="1"/>
      <protection hidden="1"/>
    </xf>
    <xf numFmtId="0" fontId="75" fillId="18" borderId="33" xfId="0" applyFont="1" applyFill="1" applyBorder="1" applyAlignment="1" applyProtection="1">
      <alignment horizontal="center" vertical="center" wrapText="1"/>
      <protection hidden="1"/>
    </xf>
    <xf numFmtId="0" fontId="75" fillId="18" borderId="34" xfId="0" applyFont="1" applyFill="1" applyBorder="1" applyAlignment="1" applyProtection="1">
      <alignment horizontal="center" vertical="center" wrapText="1"/>
      <protection hidden="1"/>
    </xf>
    <xf numFmtId="0" fontId="75" fillId="18" borderId="35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 locked="0"/>
    </xf>
    <xf numFmtId="0" fontId="76" fillId="0" borderId="0" xfId="0" applyFont="1" applyAlignment="1" applyProtection="1">
      <alignment horizontal="left" vertical="center" indent="2"/>
      <protection hidden="1" locked="0"/>
    </xf>
    <xf numFmtId="0" fontId="72" fillId="0" borderId="0" xfId="0" applyFont="1" applyAlignment="1" applyProtection="1">
      <alignment horizontal="right" vertical="center"/>
      <protection hidden="1" locked="0"/>
    </xf>
    <xf numFmtId="0" fontId="0" fillId="0" borderId="14" xfId="0" applyBorder="1" applyAlignment="1" applyProtection="1">
      <alignment/>
      <protection hidden="1" locked="0"/>
    </xf>
    <xf numFmtId="0" fontId="72" fillId="0" borderId="0" xfId="0" applyFont="1" applyAlignment="1" applyProtection="1">
      <alignment horizontal="right" vertical="center" indent="2"/>
      <protection hidden="1" locked="0"/>
    </xf>
    <xf numFmtId="49" fontId="71" fillId="0" borderId="0" xfId="0" applyNumberFormat="1" applyFont="1" applyAlignment="1" applyProtection="1">
      <alignment/>
      <protection hidden="1"/>
    </xf>
    <xf numFmtId="0" fontId="77" fillId="0" borderId="0" xfId="0" applyFont="1" applyAlignment="1" applyProtection="1">
      <alignment/>
      <protection hidden="1"/>
    </xf>
    <xf numFmtId="0" fontId="71" fillId="0" borderId="0" xfId="0" applyNumberFormat="1" applyFont="1" applyAlignment="1" applyProtection="1">
      <alignment/>
      <protection hidden="1"/>
    </xf>
    <xf numFmtId="49" fontId="71" fillId="0" borderId="0" xfId="0" applyNumberFormat="1" applyFont="1" applyFill="1" applyAlignment="1" applyProtection="1">
      <alignment/>
      <protection hidden="1"/>
    </xf>
    <xf numFmtId="0" fontId="71" fillId="33" borderId="23" xfId="0" applyFont="1" applyFill="1" applyBorder="1" applyAlignment="1" applyProtection="1">
      <alignment horizontal="center" vertical="center"/>
      <protection hidden="1"/>
    </xf>
    <xf numFmtId="0" fontId="71" fillId="33" borderId="27" xfId="0" applyFont="1" applyFill="1" applyBorder="1" applyAlignment="1" applyProtection="1">
      <alignment horizontal="center" vertical="center"/>
      <protection hidden="1"/>
    </xf>
    <xf numFmtId="0" fontId="71" fillId="33" borderId="36" xfId="0" applyFont="1" applyFill="1" applyBorder="1" applyAlignment="1" applyProtection="1">
      <alignment horizontal="center" vertical="center"/>
      <protection hidden="1"/>
    </xf>
    <xf numFmtId="0" fontId="71" fillId="33" borderId="31" xfId="0" applyFont="1" applyFill="1" applyBorder="1" applyAlignment="1" applyProtection="1">
      <alignment horizontal="center" vertical="center"/>
      <protection hidden="1"/>
    </xf>
    <xf numFmtId="0" fontId="71" fillId="33" borderId="37" xfId="0" applyFont="1" applyFill="1" applyBorder="1" applyAlignment="1" applyProtection="1">
      <alignment horizontal="center" vertical="center"/>
      <protection hidden="1"/>
    </xf>
    <xf numFmtId="0" fontId="78" fillId="0" borderId="0" xfId="0" applyFont="1" applyAlignment="1" applyProtection="1">
      <alignment/>
      <protection hidden="1"/>
    </xf>
    <xf numFmtId="0" fontId="71" fillId="34" borderId="0" xfId="0" applyNumberFormat="1" applyFont="1" applyFill="1" applyAlignment="1" applyProtection="1">
      <alignment/>
      <protection hidden="1"/>
    </xf>
    <xf numFmtId="172" fontId="71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38" xfId="0" applyFont="1" applyFill="1" applyBorder="1" applyAlignment="1" applyProtection="1">
      <alignment horizontal="center" vertical="center" wrapText="1"/>
      <protection hidden="1"/>
    </xf>
    <xf numFmtId="0" fontId="72" fillId="0" borderId="0" xfId="0" applyFont="1" applyAlignment="1" applyProtection="1">
      <alignment vertical="center"/>
      <protection hidden="1" locked="0"/>
    </xf>
    <xf numFmtId="0" fontId="74" fillId="0" borderId="39" xfId="0" applyFont="1" applyBorder="1" applyAlignment="1" applyProtection="1">
      <alignment horizontal="center" vertical="center" wrapText="1"/>
      <protection hidden="1"/>
    </xf>
    <xf numFmtId="0" fontId="74" fillId="35" borderId="40" xfId="0" applyFont="1" applyFill="1" applyBorder="1" applyAlignment="1" applyProtection="1">
      <alignment horizontal="center" vertical="center" wrapText="1"/>
      <protection hidden="1"/>
    </xf>
    <xf numFmtId="0" fontId="74" fillId="0" borderId="40" xfId="0" applyFont="1" applyBorder="1" applyAlignment="1" applyProtection="1">
      <alignment horizontal="center" vertical="center" wrapText="1"/>
      <protection hidden="1"/>
    </xf>
    <xf numFmtId="0" fontId="74" fillId="0" borderId="41" xfId="0" applyFont="1" applyBorder="1" applyAlignment="1" applyProtection="1">
      <alignment horizontal="center" vertical="center" wrapText="1"/>
      <protection hidden="1"/>
    </xf>
    <xf numFmtId="0" fontId="74" fillId="35" borderId="39" xfId="0" applyFont="1" applyFill="1" applyBorder="1" applyAlignment="1" applyProtection="1">
      <alignment horizontal="center" vertical="center" wrapText="1"/>
      <protection hidden="1"/>
    </xf>
    <xf numFmtId="2" fontId="0" fillId="0" borderId="15" xfId="0" applyNumberFormat="1" applyFont="1" applyBorder="1" applyAlignment="1" applyProtection="1">
      <alignment horizontal="center" vertical="center"/>
      <protection hidden="1"/>
    </xf>
    <xf numFmtId="9" fontId="61" fillId="0" borderId="15" xfId="57" applyFont="1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/>
      <protection hidden="1"/>
    </xf>
    <xf numFmtId="0" fontId="75" fillId="0" borderId="18" xfId="0" applyFont="1" applyBorder="1" applyAlignment="1" applyProtection="1">
      <alignment horizontal="center" vertical="center" wrapText="1"/>
      <protection hidden="1"/>
    </xf>
    <xf numFmtId="0" fontId="74" fillId="0" borderId="38" xfId="0" applyFont="1" applyBorder="1" applyAlignment="1" applyProtection="1">
      <alignment horizontal="center" vertical="center" wrapText="1"/>
      <protection hidden="1"/>
    </xf>
    <xf numFmtId="0" fontId="74" fillId="0" borderId="12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79" fillId="0" borderId="40" xfId="0" applyFont="1" applyFill="1" applyBorder="1" applyAlignment="1" applyProtection="1">
      <alignment vertical="center"/>
      <protection hidden="1"/>
    </xf>
    <xf numFmtId="0" fontId="79" fillId="0" borderId="40" xfId="0" applyFont="1" applyFill="1" applyBorder="1" applyAlignment="1" applyProtection="1">
      <alignment horizontal="center" vertical="center"/>
      <protection hidden="1"/>
    </xf>
    <xf numFmtId="0" fontId="80" fillId="0" borderId="40" xfId="0" applyFont="1" applyFill="1" applyBorder="1" applyAlignment="1" applyProtection="1">
      <alignment vertical="center"/>
      <protection hidden="1"/>
    </xf>
    <xf numFmtId="0" fontId="80" fillId="0" borderId="40" xfId="0" applyFont="1" applyFill="1" applyBorder="1" applyAlignment="1" applyProtection="1">
      <alignment horizontal="right" vertical="center"/>
      <protection hidden="1"/>
    </xf>
    <xf numFmtId="0" fontId="79" fillId="0" borderId="40" xfId="0" applyFont="1" applyFill="1" applyBorder="1" applyAlignment="1" applyProtection="1">
      <alignment horizontal="center" vertical="center" wrapText="1"/>
      <protection hidden="1"/>
    </xf>
    <xf numFmtId="0" fontId="71" fillId="0" borderId="15" xfId="0" applyFont="1" applyBorder="1" applyAlignment="1" applyProtection="1">
      <alignment horizontal="left" vertical="center"/>
      <protection hidden="1"/>
    </xf>
    <xf numFmtId="0" fontId="71" fillId="0" borderId="15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right"/>
      <protection hidden="1" locked="0"/>
    </xf>
    <xf numFmtId="0" fontId="9" fillId="0" borderId="40" xfId="0" applyFont="1" applyFill="1" applyBorder="1" applyAlignment="1" applyProtection="1">
      <alignment horizontal="center" vertical="center"/>
      <protection hidden="1"/>
    </xf>
    <xf numFmtId="0" fontId="75" fillId="0" borderId="22" xfId="0" applyFont="1" applyBorder="1" applyAlignment="1" applyProtection="1">
      <alignment horizontal="center" vertical="center" wrapText="1"/>
      <protection locked="0"/>
    </xf>
    <xf numFmtId="0" fontId="75" fillId="0" borderId="43" xfId="0" applyFont="1" applyBorder="1" applyAlignment="1" applyProtection="1">
      <alignment vertical="center" wrapText="1"/>
      <protection locked="0"/>
    </xf>
    <xf numFmtId="0" fontId="75" fillId="0" borderId="44" xfId="0" applyFont="1" applyBorder="1" applyAlignment="1" applyProtection="1">
      <alignment vertical="center" wrapText="1"/>
      <protection locked="0"/>
    </xf>
    <xf numFmtId="0" fontId="75" fillId="0" borderId="21" xfId="0" applyFont="1" applyBorder="1" applyAlignment="1" applyProtection="1">
      <alignment horizontal="center" vertical="center" wrapText="1"/>
      <protection locked="0"/>
    </xf>
    <xf numFmtId="0" fontId="81" fillId="0" borderId="43" xfId="0" applyFont="1" applyBorder="1" applyAlignment="1" applyProtection="1">
      <alignment horizontal="center" vertical="center" wrapText="1"/>
      <protection locked="0"/>
    </xf>
    <xf numFmtId="0" fontId="81" fillId="35" borderId="44" xfId="0" applyFont="1" applyFill="1" applyBorder="1" applyAlignment="1" applyProtection="1">
      <alignment horizontal="center" vertical="center" wrapText="1"/>
      <protection locked="0"/>
    </xf>
    <xf numFmtId="0" fontId="81" fillId="0" borderId="44" xfId="0" applyFont="1" applyBorder="1" applyAlignment="1" applyProtection="1">
      <alignment horizontal="center" vertical="center" wrapText="1"/>
      <protection locked="0"/>
    </xf>
    <xf numFmtId="0" fontId="81" fillId="0" borderId="21" xfId="0" applyFont="1" applyBorder="1" applyAlignment="1" applyProtection="1">
      <alignment horizontal="center" vertical="center" wrapText="1"/>
      <protection locked="0"/>
    </xf>
    <xf numFmtId="0" fontId="81" fillId="35" borderId="43" xfId="0" applyFont="1" applyFill="1" applyBorder="1" applyAlignment="1" applyProtection="1">
      <alignment horizontal="center" vertical="center" wrapText="1"/>
      <protection locked="0"/>
    </xf>
    <xf numFmtId="0" fontId="75" fillId="0" borderId="26" xfId="0" applyFont="1" applyBorder="1" applyAlignment="1" applyProtection="1">
      <alignment horizontal="center" vertical="center" wrapText="1"/>
      <protection locked="0"/>
    </xf>
    <xf numFmtId="0" fontId="75" fillId="0" borderId="45" xfId="0" applyFont="1" applyBorder="1" applyAlignment="1" applyProtection="1">
      <alignment vertical="center" wrapText="1"/>
      <protection locked="0"/>
    </xf>
    <xf numFmtId="0" fontId="75" fillId="0" borderId="15" xfId="0" applyFont="1" applyBorder="1" applyAlignment="1" applyProtection="1">
      <alignment vertical="center" wrapText="1"/>
      <protection locked="0"/>
    </xf>
    <xf numFmtId="0" fontId="75" fillId="0" borderId="25" xfId="0" applyFont="1" applyBorder="1" applyAlignment="1" applyProtection="1">
      <alignment horizontal="center" vertical="center" wrapText="1"/>
      <protection locked="0"/>
    </xf>
    <xf numFmtId="0" fontId="81" fillId="0" borderId="45" xfId="0" applyFont="1" applyBorder="1" applyAlignment="1" applyProtection="1">
      <alignment horizontal="center" vertical="center" wrapText="1"/>
      <protection locked="0"/>
    </xf>
    <xf numFmtId="0" fontId="81" fillId="35" borderId="15" xfId="0" applyFont="1" applyFill="1" applyBorder="1" applyAlignment="1" applyProtection="1">
      <alignment horizontal="center" vertical="center" wrapText="1"/>
      <protection locked="0"/>
    </xf>
    <xf numFmtId="0" fontId="81" fillId="0" borderId="15" xfId="0" applyFont="1" applyBorder="1" applyAlignment="1" applyProtection="1">
      <alignment horizontal="center" vertical="center" wrapText="1"/>
      <protection locked="0"/>
    </xf>
    <xf numFmtId="0" fontId="81" fillId="0" borderId="25" xfId="0" applyFont="1" applyBorder="1" applyAlignment="1" applyProtection="1">
      <alignment horizontal="center" vertical="center" wrapText="1"/>
      <protection locked="0"/>
    </xf>
    <xf numFmtId="0" fontId="81" fillId="35" borderId="45" xfId="0" applyFont="1" applyFill="1" applyBorder="1" applyAlignment="1" applyProtection="1">
      <alignment horizontal="center" vertical="center" wrapText="1"/>
      <protection locked="0"/>
    </xf>
    <xf numFmtId="0" fontId="75" fillId="0" borderId="30" xfId="0" applyFont="1" applyBorder="1" applyAlignment="1" applyProtection="1">
      <alignment horizontal="center" vertical="center" wrapText="1"/>
      <protection locked="0"/>
    </xf>
    <xf numFmtId="0" fontId="75" fillId="0" borderId="46" xfId="0" applyFont="1" applyBorder="1" applyAlignment="1" applyProtection="1">
      <alignment vertical="center" wrapText="1"/>
      <protection locked="0"/>
    </xf>
    <xf numFmtId="0" fontId="75" fillId="0" borderId="47" xfId="0" applyFont="1" applyBorder="1" applyAlignment="1" applyProtection="1">
      <alignment vertical="center" wrapText="1"/>
      <protection locked="0"/>
    </xf>
    <xf numFmtId="0" fontId="75" fillId="0" borderId="29" xfId="0" applyFont="1" applyBorder="1" applyAlignment="1" applyProtection="1">
      <alignment horizontal="center" vertical="center" wrapText="1"/>
      <protection locked="0"/>
    </xf>
    <xf numFmtId="0" fontId="81" fillId="0" borderId="46" xfId="0" applyFont="1" applyBorder="1" applyAlignment="1" applyProtection="1">
      <alignment horizontal="center" vertical="center" wrapText="1"/>
      <protection locked="0"/>
    </xf>
    <xf numFmtId="0" fontId="81" fillId="35" borderId="47" xfId="0" applyFont="1" applyFill="1" applyBorder="1" applyAlignment="1" applyProtection="1">
      <alignment horizontal="center" vertical="center" wrapText="1"/>
      <protection locked="0"/>
    </xf>
    <xf numFmtId="0" fontId="81" fillId="0" borderId="47" xfId="0" applyFont="1" applyBorder="1" applyAlignment="1" applyProtection="1">
      <alignment horizontal="center" vertical="center" wrapText="1"/>
      <protection locked="0"/>
    </xf>
    <xf numFmtId="0" fontId="81" fillId="0" borderId="29" xfId="0" applyFont="1" applyBorder="1" applyAlignment="1" applyProtection="1">
      <alignment horizontal="center" vertical="center" wrapText="1"/>
      <protection locked="0"/>
    </xf>
    <xf numFmtId="0" fontId="81" fillId="35" borderId="46" xfId="0" applyFont="1" applyFill="1" applyBorder="1" applyAlignment="1" applyProtection="1">
      <alignment horizontal="center" vertical="center" wrapText="1"/>
      <protection locked="0"/>
    </xf>
    <xf numFmtId="0" fontId="75" fillId="0" borderId="48" xfId="0" applyFont="1" applyBorder="1" applyAlignment="1" applyProtection="1">
      <alignment horizontal="center" vertical="center" wrapText="1"/>
      <protection locked="0"/>
    </xf>
    <xf numFmtId="0" fontId="75" fillId="0" borderId="49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71" fillId="33" borderId="20" xfId="0" applyNumberFormat="1" applyFont="1" applyFill="1" applyBorder="1" applyAlignment="1" applyProtection="1">
      <alignment/>
      <protection locked="0"/>
    </xf>
    <xf numFmtId="0" fontId="71" fillId="33" borderId="50" xfId="0" applyNumberFormat="1" applyFont="1" applyFill="1" applyBorder="1" applyAlignment="1" applyProtection="1">
      <alignment/>
      <protection locked="0"/>
    </xf>
    <xf numFmtId="0" fontId="14" fillId="33" borderId="51" xfId="0" applyFont="1" applyFill="1" applyBorder="1" applyAlignment="1" applyProtection="1">
      <alignment wrapText="1"/>
      <protection locked="0"/>
    </xf>
    <xf numFmtId="0" fontId="71" fillId="33" borderId="24" xfId="0" applyNumberFormat="1" applyFont="1" applyFill="1" applyBorder="1" applyAlignment="1" applyProtection="1">
      <alignment/>
      <protection locked="0"/>
    </xf>
    <xf numFmtId="0" fontId="14" fillId="33" borderId="52" xfId="0" applyFont="1" applyFill="1" applyBorder="1" applyAlignment="1" applyProtection="1">
      <alignment wrapText="1"/>
      <protection locked="0"/>
    </xf>
    <xf numFmtId="0" fontId="71" fillId="33" borderId="28" xfId="0" applyNumberFormat="1" applyFont="1" applyFill="1" applyBorder="1" applyAlignment="1" applyProtection="1">
      <alignment/>
      <protection locked="0"/>
    </xf>
    <xf numFmtId="0" fontId="71" fillId="33" borderId="53" xfId="0" applyNumberFormat="1" applyFont="1" applyFill="1" applyBorder="1" applyAlignment="1" applyProtection="1">
      <alignment/>
      <protection locked="0"/>
    </xf>
    <xf numFmtId="0" fontId="14" fillId="33" borderId="54" xfId="0" applyFont="1" applyFill="1" applyBorder="1" applyAlignment="1" applyProtection="1">
      <alignment wrapText="1"/>
      <protection locked="0"/>
    </xf>
    <xf numFmtId="0" fontId="71" fillId="36" borderId="43" xfId="0" applyFont="1" applyFill="1" applyBorder="1" applyAlignment="1" applyProtection="1">
      <alignment horizontal="center" vertical="center"/>
      <protection locked="0"/>
    </xf>
    <xf numFmtId="0" fontId="71" fillId="36" borderId="45" xfId="0" applyFont="1" applyFill="1" applyBorder="1" applyAlignment="1" applyProtection="1">
      <alignment horizontal="center" vertical="center"/>
      <protection locked="0"/>
    </xf>
    <xf numFmtId="0" fontId="71" fillId="36" borderId="46" xfId="0" applyFont="1" applyFill="1" applyBorder="1" applyAlignment="1" applyProtection="1">
      <alignment horizontal="center" vertical="center"/>
      <protection locked="0"/>
    </xf>
    <xf numFmtId="0" fontId="71" fillId="36" borderId="55" xfId="0" applyFont="1" applyFill="1" applyBorder="1" applyAlignment="1" applyProtection="1">
      <alignment horizontal="center" vertical="center"/>
      <protection locked="0"/>
    </xf>
    <xf numFmtId="0" fontId="71" fillId="36" borderId="50" xfId="0" applyFont="1" applyFill="1" applyBorder="1" applyAlignment="1" applyProtection="1">
      <alignment horizontal="center" vertical="center"/>
      <protection locked="0"/>
    </xf>
    <xf numFmtId="0" fontId="71" fillId="36" borderId="53" xfId="0" applyFont="1" applyFill="1" applyBorder="1" applyAlignment="1" applyProtection="1">
      <alignment horizontal="center" vertical="center"/>
      <protection locked="0"/>
    </xf>
    <xf numFmtId="0" fontId="71" fillId="36" borderId="51" xfId="0" applyFont="1" applyFill="1" applyBorder="1" applyAlignment="1" applyProtection="1">
      <alignment horizontal="center" vertical="center"/>
      <protection locked="0"/>
    </xf>
    <xf numFmtId="0" fontId="71" fillId="36" borderId="52" xfId="0" applyFont="1" applyFill="1" applyBorder="1" applyAlignment="1" applyProtection="1">
      <alignment horizontal="center" vertical="center"/>
      <protection locked="0"/>
    </xf>
    <xf numFmtId="0" fontId="71" fillId="36" borderId="54" xfId="0" applyFont="1" applyFill="1" applyBorder="1" applyAlignment="1" applyProtection="1">
      <alignment horizontal="center" vertical="center"/>
      <protection locked="0"/>
    </xf>
    <xf numFmtId="0" fontId="71" fillId="0" borderId="44" xfId="0" applyFont="1" applyFill="1" applyBorder="1" applyAlignment="1" applyProtection="1">
      <alignment horizontal="center" vertical="center"/>
      <protection locked="0"/>
    </xf>
    <xf numFmtId="0" fontId="71" fillId="0" borderId="15" xfId="0" applyFont="1" applyFill="1" applyBorder="1" applyAlignment="1" applyProtection="1">
      <alignment horizontal="center" vertical="center"/>
      <protection locked="0"/>
    </xf>
    <xf numFmtId="0" fontId="71" fillId="0" borderId="47" xfId="0" applyFont="1" applyFill="1" applyBorder="1" applyAlignment="1" applyProtection="1">
      <alignment horizontal="center" vertical="center"/>
      <protection locked="0"/>
    </xf>
    <xf numFmtId="0" fontId="71" fillId="33" borderId="44" xfId="0" applyFont="1" applyFill="1" applyBorder="1" applyAlignment="1" applyProtection="1">
      <alignment horizontal="center" vertical="center"/>
      <protection locked="0"/>
    </xf>
    <xf numFmtId="0" fontId="71" fillId="33" borderId="15" xfId="0" applyFont="1" applyFill="1" applyBorder="1" applyAlignment="1" applyProtection="1">
      <alignment horizontal="center" vertical="center"/>
      <protection locked="0"/>
    </xf>
    <xf numFmtId="0" fontId="71" fillId="33" borderId="47" xfId="0" applyFont="1" applyFill="1" applyBorder="1" applyAlignment="1" applyProtection="1">
      <alignment horizontal="center" vertical="center"/>
      <protection locked="0"/>
    </xf>
    <xf numFmtId="0" fontId="71" fillId="33" borderId="21" xfId="0" applyFont="1" applyFill="1" applyBorder="1" applyAlignment="1" applyProtection="1">
      <alignment horizontal="center" vertical="center"/>
      <protection locked="0"/>
    </xf>
    <xf numFmtId="0" fontId="71" fillId="33" borderId="25" xfId="0" applyFont="1" applyFill="1" applyBorder="1" applyAlignment="1" applyProtection="1">
      <alignment horizontal="center" vertical="center"/>
      <protection locked="0"/>
    </xf>
    <xf numFmtId="0" fontId="71" fillId="33" borderId="29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79" fillId="0" borderId="56" xfId="0" applyFont="1" applyFill="1" applyBorder="1" applyAlignment="1" applyProtection="1">
      <alignment vertical="center"/>
      <protection hidden="1"/>
    </xf>
    <xf numFmtId="0" fontId="79" fillId="0" borderId="41" xfId="0" applyFont="1" applyFill="1" applyBorder="1" applyAlignment="1" applyProtection="1">
      <alignment horizontal="center" vertical="center"/>
      <protection hidden="1"/>
    </xf>
    <xf numFmtId="0" fontId="80" fillId="0" borderId="56" xfId="0" applyFont="1" applyFill="1" applyBorder="1" applyAlignment="1" applyProtection="1">
      <alignment vertical="center"/>
      <protection hidden="1"/>
    </xf>
    <xf numFmtId="0" fontId="80" fillId="0" borderId="41" xfId="0" applyFont="1" applyFill="1" applyBorder="1" applyAlignment="1" applyProtection="1">
      <alignment horizontal="right" vertical="center"/>
      <protection hidden="1"/>
    </xf>
    <xf numFmtId="0" fontId="7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4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2" fillId="0" borderId="38" xfId="0" applyFont="1" applyFill="1" applyBorder="1" applyAlignment="1" applyProtection="1">
      <alignment horizontal="center" vertical="center" wrapText="1"/>
      <protection hidden="1"/>
    </xf>
    <xf numFmtId="0" fontId="82" fillId="0" borderId="12" xfId="0" applyFont="1" applyFill="1" applyBorder="1" applyAlignment="1" applyProtection="1">
      <alignment horizontal="center" vertical="center" wrapText="1"/>
      <protection hidden="1"/>
    </xf>
    <xf numFmtId="0" fontId="71" fillId="0" borderId="20" xfId="0" applyFont="1" applyFill="1" applyBorder="1" applyAlignment="1" applyProtection="1">
      <alignment horizontal="center" vertical="center"/>
      <protection locked="0"/>
    </xf>
    <xf numFmtId="0" fontId="71" fillId="0" borderId="24" xfId="0" applyFont="1" applyFill="1" applyBorder="1" applyAlignment="1" applyProtection="1">
      <alignment horizontal="center" vertical="center"/>
      <protection locked="0"/>
    </xf>
    <xf numFmtId="0" fontId="71" fillId="0" borderId="28" xfId="0" applyFont="1" applyFill="1" applyBorder="1" applyAlignment="1" applyProtection="1">
      <alignment horizontal="center" vertical="center"/>
      <protection locked="0"/>
    </xf>
    <xf numFmtId="0" fontId="82" fillId="5" borderId="11" xfId="0" applyFont="1" applyFill="1" applyBorder="1" applyAlignment="1" applyProtection="1">
      <alignment horizontal="center" vertical="center" wrapText="1"/>
      <protection hidden="1"/>
    </xf>
    <xf numFmtId="0" fontId="82" fillId="5" borderId="12" xfId="0" applyFont="1" applyFill="1" applyBorder="1" applyAlignment="1" applyProtection="1">
      <alignment horizontal="center" vertical="center" wrapText="1"/>
      <protection hidden="1"/>
    </xf>
    <xf numFmtId="0" fontId="71" fillId="5" borderId="20" xfId="0" applyFont="1" applyFill="1" applyBorder="1" applyAlignment="1" applyProtection="1">
      <alignment horizontal="center" vertical="center"/>
      <protection locked="0"/>
    </xf>
    <xf numFmtId="0" fontId="71" fillId="5" borderId="44" xfId="0" applyFont="1" applyFill="1" applyBorder="1" applyAlignment="1" applyProtection="1">
      <alignment horizontal="center" vertical="center"/>
      <protection locked="0"/>
    </xf>
    <xf numFmtId="0" fontId="71" fillId="5" borderId="24" xfId="0" applyFont="1" applyFill="1" applyBorder="1" applyAlignment="1" applyProtection="1">
      <alignment horizontal="center" vertical="center"/>
      <protection locked="0"/>
    </xf>
    <xf numFmtId="0" fontId="71" fillId="5" borderId="15" xfId="0" applyFont="1" applyFill="1" applyBorder="1" applyAlignment="1" applyProtection="1">
      <alignment horizontal="center" vertical="center"/>
      <protection locked="0"/>
    </xf>
    <xf numFmtId="0" fontId="71" fillId="5" borderId="28" xfId="0" applyFont="1" applyFill="1" applyBorder="1" applyAlignment="1" applyProtection="1">
      <alignment horizontal="center" vertical="center"/>
      <protection locked="0"/>
    </xf>
    <xf numFmtId="0" fontId="71" fillId="5" borderId="47" xfId="0" applyFont="1" applyFill="1" applyBorder="1" applyAlignment="1" applyProtection="1">
      <alignment horizontal="center" vertical="center"/>
      <protection locked="0"/>
    </xf>
    <xf numFmtId="0" fontId="61" fillId="0" borderId="0" xfId="0" applyFont="1" applyBorder="1" applyAlignment="1" applyProtection="1">
      <alignment horizontal="center" vertic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0" fontId="74" fillId="0" borderId="0" xfId="0" applyFont="1" applyBorder="1" applyAlignment="1" applyProtection="1">
      <alignment horizontal="center" vertical="center" wrapText="1"/>
      <protection hidden="1"/>
    </xf>
    <xf numFmtId="0" fontId="81" fillId="0" borderId="55" xfId="0" applyFont="1" applyBorder="1" applyAlignment="1" applyProtection="1">
      <alignment horizontal="center" vertical="center" wrapText="1"/>
      <protection locked="0"/>
    </xf>
    <xf numFmtId="0" fontId="81" fillId="0" borderId="50" xfId="0" applyFont="1" applyBorder="1" applyAlignment="1" applyProtection="1">
      <alignment horizontal="center" vertical="center" wrapText="1"/>
      <protection locked="0"/>
    </xf>
    <xf numFmtId="0" fontId="81" fillId="0" borderId="53" xfId="0" applyFont="1" applyBorder="1" applyAlignment="1" applyProtection="1">
      <alignment horizontal="center" vertical="center" wrapText="1"/>
      <protection locked="0"/>
    </xf>
    <xf numFmtId="0" fontId="74" fillId="18" borderId="57" xfId="0" applyFont="1" applyFill="1" applyBorder="1" applyAlignment="1" applyProtection="1">
      <alignment horizontal="center" vertical="center" wrapText="1"/>
      <protection hidden="1"/>
    </xf>
    <xf numFmtId="0" fontId="74" fillId="18" borderId="58" xfId="0" applyFont="1" applyFill="1" applyBorder="1" applyAlignment="1" applyProtection="1">
      <alignment horizontal="center" vertical="center" wrapText="1"/>
      <protection hidden="1"/>
    </xf>
    <xf numFmtId="0" fontId="81" fillId="18" borderId="20" xfId="0" applyFont="1" applyFill="1" applyBorder="1" applyAlignment="1" applyProtection="1">
      <alignment horizontal="center" vertical="center" wrapText="1"/>
      <protection hidden="1"/>
    </xf>
    <xf numFmtId="0" fontId="81" fillId="18" borderId="44" xfId="0" applyFont="1" applyFill="1" applyBorder="1" applyAlignment="1" applyProtection="1">
      <alignment horizontal="center" vertical="center" wrapText="1"/>
      <protection hidden="1"/>
    </xf>
    <xf numFmtId="0" fontId="81" fillId="18" borderId="51" xfId="0" applyFont="1" applyFill="1" applyBorder="1" applyAlignment="1" applyProtection="1">
      <alignment horizontal="center" vertical="center" wrapText="1"/>
      <protection hidden="1"/>
    </xf>
    <xf numFmtId="0" fontId="81" fillId="18" borderId="24" xfId="0" applyFont="1" applyFill="1" applyBorder="1" applyAlignment="1" applyProtection="1">
      <alignment horizontal="center" vertical="center" wrapText="1"/>
      <protection hidden="1"/>
    </xf>
    <xf numFmtId="0" fontId="81" fillId="18" borderId="15" xfId="0" applyFont="1" applyFill="1" applyBorder="1" applyAlignment="1" applyProtection="1">
      <alignment horizontal="center" vertical="center" wrapText="1"/>
      <protection hidden="1"/>
    </xf>
    <xf numFmtId="0" fontId="81" fillId="18" borderId="52" xfId="0" applyFont="1" applyFill="1" applyBorder="1" applyAlignment="1" applyProtection="1">
      <alignment horizontal="center" vertical="center" wrapText="1"/>
      <protection hidden="1"/>
    </xf>
    <xf numFmtId="0" fontId="81" fillId="18" borderId="28" xfId="0" applyFont="1" applyFill="1" applyBorder="1" applyAlignment="1" applyProtection="1">
      <alignment horizontal="center" vertical="center" wrapText="1"/>
      <protection hidden="1"/>
    </xf>
    <xf numFmtId="0" fontId="81" fillId="18" borderId="47" xfId="0" applyFont="1" applyFill="1" applyBorder="1" applyAlignment="1" applyProtection="1">
      <alignment horizontal="center" vertical="center" wrapText="1"/>
      <protection hidden="1"/>
    </xf>
    <xf numFmtId="0" fontId="81" fillId="18" borderId="54" xfId="0" applyFont="1" applyFill="1" applyBorder="1" applyAlignment="1" applyProtection="1">
      <alignment horizontal="center" vertical="center" wrapText="1"/>
      <protection hidden="1"/>
    </xf>
    <xf numFmtId="0" fontId="74" fillId="35" borderId="42" xfId="0" applyFont="1" applyFill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right"/>
      <protection hidden="1"/>
    </xf>
    <xf numFmtId="0" fontId="0" fillId="0" borderId="35" xfId="0" applyBorder="1" applyAlignment="1" applyProtection="1">
      <alignment horizontal="right"/>
      <protection hidden="1"/>
    </xf>
    <xf numFmtId="0" fontId="74" fillId="0" borderId="59" xfId="0" applyFont="1" applyBorder="1" applyAlignment="1" applyProtection="1">
      <alignment horizontal="center" vertical="center" wrapText="1"/>
      <protection hidden="1"/>
    </xf>
    <xf numFmtId="2" fontId="0" fillId="0" borderId="24" xfId="0" applyNumberFormat="1" applyFont="1" applyBorder="1" applyAlignment="1" applyProtection="1">
      <alignment horizontal="center" vertical="center"/>
      <protection hidden="1"/>
    </xf>
    <xf numFmtId="9" fontId="61" fillId="0" borderId="24" xfId="57" applyFont="1" applyBorder="1" applyAlignment="1" applyProtection="1">
      <alignment horizontal="center" vertical="center"/>
      <protection hidden="1"/>
    </xf>
    <xf numFmtId="0" fontId="61" fillId="0" borderId="43" xfId="0" applyFont="1" applyBorder="1" applyAlignment="1" applyProtection="1">
      <alignment horizontal="center" vertical="center"/>
      <protection hidden="1"/>
    </xf>
    <xf numFmtId="0" fontId="61" fillId="0" borderId="44" xfId="0" applyFont="1" applyBorder="1" applyAlignment="1" applyProtection="1">
      <alignment horizontal="center" vertical="center"/>
      <protection hidden="1"/>
    </xf>
    <xf numFmtId="0" fontId="61" fillId="0" borderId="51" xfId="0" applyFont="1" applyBorder="1" applyAlignment="1" applyProtection="1">
      <alignment horizontal="center" vertical="center"/>
      <protection hidden="1"/>
    </xf>
    <xf numFmtId="2" fontId="0" fillId="0" borderId="45" xfId="0" applyNumberFormat="1" applyFont="1" applyBorder="1" applyAlignment="1" applyProtection="1">
      <alignment horizontal="center" vertical="center"/>
      <protection hidden="1"/>
    </xf>
    <xf numFmtId="2" fontId="0" fillId="0" borderId="52" xfId="0" applyNumberFormat="1" applyFont="1" applyBorder="1" applyAlignment="1" applyProtection="1">
      <alignment horizontal="center" vertical="center"/>
      <protection hidden="1"/>
    </xf>
    <xf numFmtId="9" fontId="61" fillId="0" borderId="45" xfId="57" applyFont="1" applyBorder="1" applyAlignment="1" applyProtection="1">
      <alignment horizontal="center" vertical="center"/>
      <protection hidden="1"/>
    </xf>
    <xf numFmtId="9" fontId="61" fillId="0" borderId="52" xfId="57" applyFont="1" applyBorder="1" applyAlignment="1" applyProtection="1">
      <alignment horizontal="center" vertical="center"/>
      <protection hidden="1"/>
    </xf>
    <xf numFmtId="0" fontId="74" fillId="35" borderId="60" xfId="0" applyFont="1" applyFill="1" applyBorder="1" applyAlignment="1" applyProtection="1">
      <alignment horizontal="center" vertical="center" wrapText="1"/>
      <protection hidden="1"/>
    </xf>
    <xf numFmtId="0" fontId="81" fillId="35" borderId="51" xfId="0" applyFont="1" applyFill="1" applyBorder="1" applyAlignment="1" applyProtection="1">
      <alignment horizontal="center" vertical="center" wrapText="1"/>
      <protection locked="0"/>
    </xf>
    <xf numFmtId="0" fontId="81" fillId="35" borderId="52" xfId="0" applyFont="1" applyFill="1" applyBorder="1" applyAlignment="1" applyProtection="1">
      <alignment horizontal="center" vertical="center" wrapText="1"/>
      <protection locked="0"/>
    </xf>
    <xf numFmtId="0" fontId="81" fillId="35" borderId="54" xfId="0" applyFont="1" applyFill="1" applyBorder="1" applyAlignment="1" applyProtection="1">
      <alignment horizontal="center" vertical="center" wrapText="1"/>
      <protection locked="0"/>
    </xf>
    <xf numFmtId="2" fontId="0" fillId="0" borderId="25" xfId="0" applyNumberFormat="1" applyFont="1" applyBorder="1" applyAlignment="1" applyProtection="1">
      <alignment horizontal="center" vertical="center"/>
      <protection hidden="1"/>
    </xf>
    <xf numFmtId="9" fontId="61" fillId="0" borderId="25" xfId="57" applyFont="1" applyBorder="1" applyAlignment="1" applyProtection="1">
      <alignment horizontal="center" vertical="center"/>
      <protection hidden="1"/>
    </xf>
    <xf numFmtId="0" fontId="83" fillId="0" borderId="20" xfId="0" applyFont="1" applyBorder="1" applyAlignment="1" applyProtection="1">
      <alignment horizontal="center" vertical="center"/>
      <protection hidden="1"/>
    </xf>
    <xf numFmtId="0" fontId="83" fillId="0" borderId="44" xfId="0" applyFont="1" applyBorder="1" applyAlignment="1" applyProtection="1">
      <alignment horizontal="center" vertical="center"/>
      <protection hidden="1"/>
    </xf>
    <xf numFmtId="0" fontId="83" fillId="0" borderId="21" xfId="0" applyFont="1" applyBorder="1" applyAlignment="1" applyProtection="1">
      <alignment horizontal="center" vertical="center"/>
      <protection hidden="1"/>
    </xf>
    <xf numFmtId="0" fontId="61" fillId="0" borderId="21" xfId="0" applyFont="1" applyBorder="1" applyAlignment="1" applyProtection="1">
      <alignment horizontal="center" vertical="center"/>
      <protection hidden="1"/>
    </xf>
    <xf numFmtId="0" fontId="83" fillId="0" borderId="55" xfId="0" applyFont="1" applyBorder="1" applyAlignment="1" applyProtection="1">
      <alignment horizontal="center" vertical="center"/>
      <protection hidden="1"/>
    </xf>
    <xf numFmtId="2" fontId="0" fillId="0" borderId="50" xfId="0" applyNumberFormat="1" applyFont="1" applyBorder="1" applyAlignment="1" applyProtection="1">
      <alignment horizontal="center" vertical="center"/>
      <protection hidden="1"/>
    </xf>
    <xf numFmtId="9" fontId="61" fillId="0" borderId="50" xfId="57" applyFont="1" applyBorder="1" applyAlignment="1" applyProtection="1">
      <alignment horizontal="center" vertical="center"/>
      <protection hidden="1"/>
    </xf>
    <xf numFmtId="0" fontId="83" fillId="0" borderId="51" xfId="0" applyFont="1" applyBorder="1" applyAlignment="1" applyProtection="1">
      <alignment horizontal="center" vertical="center"/>
      <protection hidden="1"/>
    </xf>
    <xf numFmtId="0" fontId="72" fillId="0" borderId="61" xfId="0" applyFont="1" applyBorder="1" applyAlignment="1">
      <alignment vertical="center" wrapText="1"/>
    </xf>
    <xf numFmtId="0" fontId="74" fillId="0" borderId="62" xfId="0" applyFont="1" applyBorder="1" applyAlignment="1" applyProtection="1">
      <alignment horizontal="center" vertical="center" wrapText="1"/>
      <protection hidden="1"/>
    </xf>
    <xf numFmtId="0" fontId="74" fillId="0" borderId="63" xfId="0" applyFont="1" applyBorder="1" applyAlignment="1" applyProtection="1">
      <alignment horizontal="center" vertical="center" wrapText="1"/>
      <protection hidden="1"/>
    </xf>
    <xf numFmtId="0" fontId="84" fillId="0" borderId="64" xfId="0" applyFont="1" applyBorder="1" applyAlignment="1">
      <alignment vertical="center" wrapText="1"/>
    </xf>
    <xf numFmtId="0" fontId="0" fillId="0" borderId="64" xfId="0" applyBorder="1" applyAlignment="1">
      <alignment vertical="center" wrapText="1"/>
    </xf>
    <xf numFmtId="172" fontId="71" fillId="0" borderId="19" xfId="0" applyNumberFormat="1" applyFont="1" applyFill="1" applyBorder="1" applyAlignment="1" applyProtection="1">
      <alignment horizontal="center" vertical="center"/>
      <protection hidden="1"/>
    </xf>
    <xf numFmtId="172" fontId="71" fillId="0" borderId="65" xfId="0" applyNumberFormat="1" applyFont="1" applyFill="1" applyBorder="1" applyAlignment="1" applyProtection="1">
      <alignment horizontal="center" vertical="center"/>
      <protection hidden="1"/>
    </xf>
    <xf numFmtId="172" fontId="71" fillId="0" borderId="61" xfId="0" applyNumberFormat="1" applyFont="1" applyFill="1" applyBorder="1" applyAlignment="1" applyProtection="1">
      <alignment horizontal="center" vertical="center"/>
      <protection hidden="1"/>
    </xf>
    <xf numFmtId="0" fontId="3" fillId="37" borderId="18" xfId="0" applyFont="1" applyFill="1" applyBorder="1" applyAlignment="1" applyProtection="1">
      <alignment horizontal="center" vertical="center" wrapText="1"/>
      <protection hidden="1"/>
    </xf>
    <xf numFmtId="0" fontId="3" fillId="37" borderId="66" xfId="0" applyFont="1" applyFill="1" applyBorder="1" applyAlignment="1" applyProtection="1">
      <alignment horizontal="center" vertical="center" wrapText="1"/>
      <protection hidden="1"/>
    </xf>
    <xf numFmtId="0" fontId="3" fillId="37" borderId="67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66" xfId="0" applyFont="1" applyFill="1" applyBorder="1" applyAlignment="1" applyProtection="1">
      <alignment horizontal="center" vertical="center" wrapText="1"/>
      <protection locked="0"/>
    </xf>
    <xf numFmtId="0" fontId="85" fillId="0" borderId="18" xfId="0" applyFont="1" applyFill="1" applyBorder="1" applyAlignment="1" applyProtection="1">
      <alignment horizontal="center" vertical="center"/>
      <protection hidden="1"/>
    </xf>
    <xf numFmtId="0" fontId="77" fillId="0" borderId="66" xfId="0" applyFont="1" applyFill="1" applyBorder="1" applyAlignment="1" applyProtection="1">
      <alignment horizontal="center" vertical="center"/>
      <protection hidden="1"/>
    </xf>
    <xf numFmtId="0" fontId="77" fillId="0" borderId="67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49" fontId="3" fillId="36" borderId="68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6" borderId="69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6" borderId="7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6" borderId="7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6" borderId="7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6" borderId="73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66" xfId="0" applyFont="1" applyFill="1" applyBorder="1" applyAlignment="1" applyProtection="1">
      <alignment horizontal="center" vertical="center" wrapText="1"/>
      <protection hidden="1"/>
    </xf>
    <xf numFmtId="0" fontId="4" fillId="33" borderId="18" xfId="0" applyFont="1" applyFill="1" applyBorder="1" applyAlignment="1" applyProtection="1">
      <alignment horizontal="center" vertical="center" wrapText="1"/>
      <protection hidden="1" locked="0"/>
    </xf>
    <xf numFmtId="0" fontId="4" fillId="33" borderId="66" xfId="0" applyFont="1" applyFill="1" applyBorder="1" applyAlignment="1" applyProtection="1">
      <alignment horizontal="center" vertical="center" wrapText="1"/>
      <protection hidden="1" locked="0"/>
    </xf>
    <xf numFmtId="0" fontId="4" fillId="33" borderId="67" xfId="0" applyFont="1" applyFill="1" applyBorder="1" applyAlignment="1" applyProtection="1">
      <alignment horizontal="center" vertical="center" wrapText="1"/>
      <protection hidden="1" locked="0"/>
    </xf>
    <xf numFmtId="0" fontId="6" fillId="36" borderId="18" xfId="0" applyNumberFormat="1" applyFont="1" applyFill="1" applyBorder="1" applyAlignment="1" applyProtection="1">
      <alignment horizontal="center" vertical="center" wrapText="1"/>
      <protection hidden="1"/>
    </xf>
    <xf numFmtId="0" fontId="6" fillId="36" borderId="66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71" fillId="0" borderId="10" xfId="0" applyFont="1" applyFill="1" applyBorder="1" applyAlignment="1" applyProtection="1">
      <alignment horizontal="center" vertical="center"/>
      <protection hidden="1"/>
    </xf>
    <xf numFmtId="0" fontId="7" fillId="33" borderId="18" xfId="0" applyFont="1" applyFill="1" applyBorder="1" applyAlignment="1" applyProtection="1">
      <alignment horizontal="center" vertical="center" wrapText="1"/>
      <protection hidden="1" locked="0"/>
    </xf>
    <xf numFmtId="0" fontId="7" fillId="33" borderId="66" xfId="0" applyFont="1" applyFill="1" applyBorder="1" applyAlignment="1" applyProtection="1">
      <alignment horizontal="center" vertical="center" wrapText="1"/>
      <protection hidden="1" locked="0"/>
    </xf>
    <xf numFmtId="0" fontId="7" fillId="33" borderId="67" xfId="0" applyFont="1" applyFill="1" applyBorder="1" applyAlignment="1" applyProtection="1">
      <alignment horizontal="center" vertical="center" wrapText="1"/>
      <protection hidden="1" locked="0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71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center" vertical="center" wrapText="1"/>
      <protection hidden="1"/>
    </xf>
    <xf numFmtId="0" fontId="9" fillId="0" borderId="66" xfId="0" applyFont="1" applyFill="1" applyBorder="1" applyAlignment="1" applyProtection="1">
      <alignment horizontal="center" vertical="center" wrapText="1"/>
      <protection hidden="1"/>
    </xf>
    <xf numFmtId="0" fontId="9" fillId="0" borderId="67" xfId="0" applyFont="1" applyFill="1" applyBorder="1" applyAlignment="1" applyProtection="1">
      <alignment horizontal="center" vertical="center" wrapText="1"/>
      <protection hidden="1"/>
    </xf>
    <xf numFmtId="0" fontId="82" fillId="5" borderId="18" xfId="0" applyFont="1" applyFill="1" applyBorder="1" applyAlignment="1" applyProtection="1">
      <alignment horizontal="center" vertical="center" wrapText="1"/>
      <protection hidden="1"/>
    </xf>
    <xf numFmtId="0" fontId="82" fillId="5" borderId="66" xfId="0" applyFont="1" applyFill="1" applyBorder="1" applyAlignment="1" applyProtection="1">
      <alignment horizontal="center" vertical="center" wrapText="1"/>
      <protection hidden="1"/>
    </xf>
    <xf numFmtId="0" fontId="82" fillId="5" borderId="67" xfId="0" applyFont="1" applyFill="1" applyBorder="1" applyAlignment="1" applyProtection="1">
      <alignment horizontal="center" vertical="center" wrapText="1"/>
      <protection hidden="1"/>
    </xf>
    <xf numFmtId="0" fontId="8" fillId="0" borderId="38" xfId="0" applyFont="1" applyFill="1" applyBorder="1" applyAlignment="1" applyProtection="1">
      <alignment horizontal="center" vertical="center" wrapText="1"/>
      <protection hidden="1"/>
    </xf>
    <xf numFmtId="0" fontId="9" fillId="0" borderId="38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74" xfId="0" applyFont="1" applyFill="1" applyBorder="1" applyAlignment="1" applyProtection="1">
      <alignment horizontal="center" vertical="center" wrapText="1"/>
      <protection hidden="1"/>
    </xf>
    <xf numFmtId="0" fontId="9" fillId="0" borderId="62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9" fillId="0" borderId="65" xfId="0" applyFont="1" applyFill="1" applyBorder="1" applyAlignment="1" applyProtection="1">
      <alignment horizontal="center" vertical="center" wrapText="1"/>
      <protection hidden="1"/>
    </xf>
    <xf numFmtId="0" fontId="9" fillId="0" borderId="61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65" xfId="0" applyFont="1" applyFill="1" applyBorder="1" applyAlignment="1" applyProtection="1">
      <alignment horizontal="center" vertical="center" wrapText="1"/>
      <protection hidden="1"/>
    </xf>
    <xf numFmtId="0" fontId="8" fillId="0" borderId="61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172" fontId="71" fillId="0" borderId="75" xfId="0" applyNumberFormat="1" applyFont="1" applyFill="1" applyBorder="1" applyAlignment="1" applyProtection="1">
      <alignment horizontal="center" vertical="center"/>
      <protection hidden="1"/>
    </xf>
    <xf numFmtId="172" fontId="71" fillId="0" borderId="39" xfId="0" applyNumberFormat="1" applyFont="1" applyFill="1" applyBorder="1" applyAlignment="1" applyProtection="1">
      <alignment horizontal="center" vertical="center"/>
      <protection hidden="1"/>
    </xf>
    <xf numFmtId="172" fontId="71" fillId="0" borderId="74" xfId="0" applyNumberFormat="1" applyFont="1" applyFill="1" applyBorder="1" applyAlignment="1" applyProtection="1">
      <alignment horizontal="center" vertical="center"/>
      <protection hidden="1"/>
    </xf>
    <xf numFmtId="172" fontId="71" fillId="0" borderId="57" xfId="0" applyNumberFormat="1" applyFont="1" applyFill="1" applyBorder="1" applyAlignment="1" applyProtection="1">
      <alignment horizontal="center" vertical="center"/>
      <protection hidden="1"/>
    </xf>
    <xf numFmtId="172" fontId="71" fillId="0" borderId="40" xfId="0" applyNumberFormat="1" applyFont="1" applyFill="1" applyBorder="1" applyAlignment="1" applyProtection="1">
      <alignment horizontal="center" vertical="center"/>
      <protection hidden="1"/>
    </xf>
    <xf numFmtId="172" fontId="71" fillId="0" borderId="62" xfId="0" applyNumberFormat="1" applyFont="1" applyFill="1" applyBorder="1" applyAlignment="1" applyProtection="1">
      <alignment horizontal="center" vertical="center"/>
      <protection hidden="1"/>
    </xf>
    <xf numFmtId="172" fontId="71" fillId="0" borderId="58" xfId="0" applyNumberFormat="1" applyFont="1" applyFill="1" applyBorder="1" applyAlignment="1" applyProtection="1">
      <alignment horizontal="center" vertical="center"/>
      <protection hidden="1"/>
    </xf>
    <xf numFmtId="172" fontId="71" fillId="0" borderId="60" xfId="0" applyNumberFormat="1" applyFont="1" applyFill="1" applyBorder="1" applyAlignment="1" applyProtection="1">
      <alignment horizontal="center" vertical="center"/>
      <protection hidden="1"/>
    </xf>
    <xf numFmtId="172" fontId="71" fillId="0" borderId="76" xfId="0" applyNumberFormat="1" applyFont="1" applyFill="1" applyBorder="1" applyAlignment="1" applyProtection="1">
      <alignment horizontal="center" vertical="center"/>
      <protection hidden="1"/>
    </xf>
    <xf numFmtId="0" fontId="71" fillId="33" borderId="23" xfId="0" applyFont="1" applyFill="1" applyBorder="1" applyAlignment="1" applyProtection="1">
      <alignment horizontal="center" vertical="center" wrapText="1"/>
      <protection hidden="1" locked="0"/>
    </xf>
    <xf numFmtId="0" fontId="71" fillId="33" borderId="27" xfId="0" applyFont="1" applyFill="1" applyBorder="1" applyAlignment="1" applyProtection="1">
      <alignment horizontal="center" vertical="center" wrapText="1"/>
      <protection hidden="1" locked="0"/>
    </xf>
    <xf numFmtId="0" fontId="71" fillId="33" borderId="31" xfId="0" applyFont="1" applyFill="1" applyBorder="1" applyAlignment="1" applyProtection="1">
      <alignment horizontal="center" vertical="center" wrapText="1"/>
      <protection hidden="1" locked="0"/>
    </xf>
    <xf numFmtId="0" fontId="74" fillId="18" borderId="66" xfId="0" applyFont="1" applyFill="1" applyBorder="1" applyAlignment="1" applyProtection="1">
      <alignment horizontal="center" vertical="center" wrapText="1"/>
      <protection hidden="1"/>
    </xf>
    <xf numFmtId="0" fontId="74" fillId="18" borderId="11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0"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chartsheet" Target="chartsheets/sheet1.xml" /><Relationship Id="rId23" Type="http://schemas.openxmlformats.org/officeDocument/2006/relationships/chartsheet" Target="chartsheets/sheet2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% успешности решения заданий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05925"/>
          <c:w val="0.9755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Форма2!$I$12:$AC$12</c:f>
              <c:str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
1 б</c:v>
                </c:pt>
                <c:pt idx="4">
                  <c:v>4
2 б</c:v>
                </c:pt>
                <c:pt idx="5">
                  <c:v>5</c:v>
                </c:pt>
                <c:pt idx="6">
                  <c:v>6
1 б</c:v>
                </c:pt>
                <c:pt idx="7">
                  <c:v>6
2 б</c:v>
                </c:pt>
                <c:pt idx="8">
                  <c:v>7</c:v>
                </c:pt>
                <c:pt idx="9">
                  <c:v>8
1 б</c:v>
                </c:pt>
                <c:pt idx="10">
                  <c:v>8
2 б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
1 б</c:v>
                </c:pt>
                <c:pt idx="15">
                  <c:v>12
2 б</c:v>
                </c:pt>
                <c:pt idx="16">
                  <c:v>12
3 б</c:v>
                </c:pt>
                <c:pt idx="17">
                  <c:v>"Филология"</c:v>
                </c:pt>
                <c:pt idx="18">
                  <c:v>"Математика и информатика"</c:v>
                </c:pt>
                <c:pt idx="19">
                  <c:v>"Естественно-научные предметы"</c:v>
                </c:pt>
                <c:pt idx="20">
                  <c:v>"Общественно-научные предметы"</c:v>
                </c:pt>
              </c:strCache>
            </c:strRef>
          </c:cat>
          <c:val>
            <c:numRef>
              <c:f>Форма2!$I$6:$AC$6</c:f>
              <c:numCache>
                <c:ptCount val="21"/>
                <c:pt idx="0">
                  <c:v>92.51700680272108</c:v>
                </c:pt>
                <c:pt idx="1">
                  <c:v>78.91156462585033</c:v>
                </c:pt>
                <c:pt idx="2">
                  <c:v>66.66666666666666</c:v>
                </c:pt>
                <c:pt idx="3">
                  <c:v>8.843537414965986</c:v>
                </c:pt>
                <c:pt idx="4">
                  <c:v>84.35374149659864</c:v>
                </c:pt>
                <c:pt idx="5">
                  <c:v>89.1156462585034</c:v>
                </c:pt>
                <c:pt idx="6">
                  <c:v>23.809523809523807</c:v>
                </c:pt>
                <c:pt idx="7">
                  <c:v>31.97278911564626</c:v>
                </c:pt>
                <c:pt idx="8">
                  <c:v>60.544217687074834</c:v>
                </c:pt>
                <c:pt idx="9">
                  <c:v>38.095238095238095</c:v>
                </c:pt>
                <c:pt idx="10">
                  <c:v>29.25170068027211</c:v>
                </c:pt>
                <c:pt idx="11">
                  <c:v>73.46938775510205</c:v>
                </c:pt>
                <c:pt idx="12">
                  <c:v>57.82312925170068</c:v>
                </c:pt>
                <c:pt idx="13">
                  <c:v>78.2312925170068</c:v>
                </c:pt>
                <c:pt idx="14">
                  <c:v>12.925170068027212</c:v>
                </c:pt>
                <c:pt idx="15">
                  <c:v>14.965986394557824</c:v>
                </c:pt>
                <c:pt idx="16">
                  <c:v>38.775510204081634</c:v>
                </c:pt>
                <c:pt idx="17">
                  <c:v>91.83673469387756</c:v>
                </c:pt>
                <c:pt idx="18">
                  <c:v>71.42857142857143</c:v>
                </c:pt>
                <c:pt idx="19">
                  <c:v>71.42857142857143</c:v>
                </c:pt>
                <c:pt idx="20">
                  <c:v>62.585034013605444</c:v>
                </c:pt>
              </c:numCache>
            </c:numRef>
          </c:val>
        </c:ser>
        <c:overlap val="-27"/>
        <c:gapWidth val="219"/>
        <c:axId val="32558019"/>
        <c:axId val="24586716"/>
      </c:barChart>
      <c:catAx>
        <c:axId val="325580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586716"/>
        <c:crosses val="autoZero"/>
        <c:auto val="1"/>
        <c:lblOffset val="100"/>
        <c:tickLblSkip val="1"/>
        <c:noMultiLvlLbl val="0"/>
      </c:catAx>
      <c:valAx>
        <c:axId val="245867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5580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Распределение учащихся по уровням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5"/>
          <c:y val="0.1365"/>
          <c:w val="0.5085"/>
          <c:h val="0.77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Форма2!$AD$12:$AG$12</c:f>
              <c:strCache>
                <c:ptCount val="4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Низкий</c:v>
                </c:pt>
              </c:strCache>
            </c:strRef>
          </c:cat>
          <c:val>
            <c:numRef>
              <c:f>Форма2!$AI$8:$AL$8</c:f>
              <c:numCache>
                <c:ptCount val="4"/>
                <c:pt idx="0">
                  <c:v>8.843537414965986</c:v>
                </c:pt>
                <c:pt idx="1">
                  <c:v>44.21768707482993</c:v>
                </c:pt>
                <c:pt idx="2">
                  <c:v>40.816326530612244</c:v>
                </c:pt>
                <c:pt idx="3">
                  <c:v>6.122448979591836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9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2"/>
  <sheetViews>
    <sheetView workbookViewId="0" zoomScale="9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46"/>
  <sheetViews>
    <sheetView tabSelected="1" zoomScale="70" zoomScaleNormal="70" zoomScalePageLayoutView="0" workbookViewId="0" topLeftCell="E1">
      <selection activeCell="F5" sqref="F5:AC8"/>
    </sheetView>
  </sheetViews>
  <sheetFormatPr defaultColWidth="9.140625" defaultRowHeight="15"/>
  <cols>
    <col min="1" max="1" width="0" style="1" hidden="1" customWidth="1"/>
    <col min="2" max="2" width="12.7109375" style="1" customWidth="1"/>
    <col min="3" max="3" width="8.57421875" style="1" customWidth="1"/>
    <col min="4" max="4" width="7.7109375" style="1" customWidth="1"/>
    <col min="5" max="5" width="35.00390625" style="1" customWidth="1"/>
    <col min="6" max="6" width="8.421875" style="1" customWidth="1"/>
    <col min="7" max="7" width="8.421875" style="1" hidden="1" customWidth="1"/>
    <col min="8" max="8" width="8.421875" style="1" customWidth="1"/>
    <col min="9" max="25" width="9.57421875" style="1" customWidth="1"/>
    <col min="26" max="26" width="12.00390625" style="1" customWidth="1"/>
    <col min="27" max="27" width="13.8515625" style="1" customWidth="1"/>
    <col min="28" max="28" width="13.57421875" style="1" customWidth="1"/>
    <col min="29" max="29" width="15.140625" style="1" customWidth="1"/>
    <col min="30" max="30" width="11.7109375" style="1" bestFit="1" customWidth="1"/>
    <col min="31" max="31" width="12.57421875" style="1" bestFit="1" customWidth="1"/>
    <col min="32" max="32" width="11.7109375" style="1" bestFit="1" customWidth="1"/>
    <col min="33" max="33" width="9.57421875" style="1" bestFit="1" customWidth="1"/>
    <col min="34" max="34" width="9.57421875" style="1" customWidth="1"/>
    <col min="35" max="35" width="11.7109375" style="1" bestFit="1" customWidth="1"/>
    <col min="36" max="36" width="12.57421875" style="1" bestFit="1" customWidth="1"/>
    <col min="37" max="37" width="11.7109375" style="1" bestFit="1" customWidth="1"/>
    <col min="38" max="38" width="9.57421875" style="1" bestFit="1" customWidth="1"/>
    <col min="39" max="39" width="7.57421875" style="1" customWidth="1"/>
    <col min="40" max="40" width="9.140625" style="1" customWidth="1"/>
    <col min="41" max="41" width="3.421875" style="1" customWidth="1"/>
    <col min="42" max="42" width="30.57421875" style="1" customWidth="1"/>
    <col min="43" max="43" width="10.57421875" style="1" customWidth="1"/>
    <col min="44" max="44" width="13.28125" style="1" customWidth="1"/>
    <col min="45" max="16384" width="9.140625" style="1" customWidth="1"/>
  </cols>
  <sheetData>
    <row r="1" spans="2:43" ht="21.75" customHeight="1" thickBot="1">
      <c r="B1" s="210" t="s">
        <v>18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2"/>
      <c r="AQ1" s="1" t="s">
        <v>8</v>
      </c>
    </row>
    <row r="2" spans="2:44" ht="33" customHeight="1" thickBot="1">
      <c r="B2" s="213" t="s">
        <v>130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5" t="s">
        <v>19</v>
      </c>
      <c r="AE2" s="216"/>
      <c r="AF2" s="216"/>
      <c r="AG2" s="216"/>
      <c r="AH2" s="216"/>
      <c r="AI2" s="216"/>
      <c r="AJ2" s="216"/>
      <c r="AK2" s="216"/>
      <c r="AL2" s="217"/>
      <c r="AO2" s="44"/>
      <c r="AP2" s="75" t="s">
        <v>20</v>
      </c>
      <c r="AQ2" s="45"/>
      <c r="AR2" s="46" t="s">
        <v>90</v>
      </c>
    </row>
    <row r="3" spans="2:44" ht="21.75" customHeight="1" thickBot="1">
      <c r="B3" s="218" t="s">
        <v>21</v>
      </c>
      <c r="C3" s="218"/>
      <c r="D3" s="218"/>
      <c r="E3" s="219" t="s">
        <v>32</v>
      </c>
      <c r="F3" s="220"/>
      <c r="G3" s="220"/>
      <c r="H3" s="221"/>
      <c r="I3" s="225" t="s">
        <v>22</v>
      </c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7" t="s">
        <v>162</v>
      </c>
      <c r="AE3" s="228"/>
      <c r="AF3" s="228"/>
      <c r="AG3" s="228"/>
      <c r="AH3" s="228"/>
      <c r="AI3" s="228"/>
      <c r="AJ3" s="228"/>
      <c r="AK3" s="228"/>
      <c r="AL3" s="229"/>
      <c r="AO3" s="44"/>
      <c r="AP3" s="75" t="s">
        <v>23</v>
      </c>
      <c r="AQ3" s="9" t="s">
        <v>24</v>
      </c>
      <c r="AR3" s="54" t="str">
        <f>IF(AND(E3&lt;&gt;"",B13&lt;&gt;"Введите название ОО в эту ячейку"),CONCATENATE("Форма 2 (",E3,", ",B13,") ",AR5," ",AR7," ",AR9,""),"")</f>
        <v>Форма 2 (г.Геленджик, СОШ№6) 9 КОМ 30112018</v>
      </c>
    </row>
    <row r="4" spans="2:44" ht="21.75" customHeight="1" thickBot="1">
      <c r="B4" s="218"/>
      <c r="C4" s="218"/>
      <c r="D4" s="218"/>
      <c r="E4" s="222"/>
      <c r="F4" s="223"/>
      <c r="G4" s="223"/>
      <c r="H4" s="224"/>
      <c r="I4" s="230" t="str">
        <f>IF(E3&lt;&gt;"",AR3,"")</f>
        <v>Форма 2 (г.Геленджик, СОШ№6) 9 КОМ 30112018</v>
      </c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3" t="s">
        <v>25</v>
      </c>
      <c r="AE4" s="233"/>
      <c r="AF4" s="233"/>
      <c r="AG4" s="234">
        <v>89182952670</v>
      </c>
      <c r="AH4" s="235"/>
      <c r="AI4" s="235"/>
      <c r="AJ4" s="235"/>
      <c r="AK4" s="235"/>
      <c r="AL4" s="236"/>
      <c r="AO4" s="44"/>
      <c r="AP4" s="75" t="s">
        <v>32</v>
      </c>
      <c r="AQ4" s="9" t="s">
        <v>110</v>
      </c>
      <c r="AR4" s="1" t="s">
        <v>91</v>
      </c>
    </row>
    <row r="5" spans="2:44" ht="24.75" customHeight="1" thickBot="1">
      <c r="B5" s="218" t="s">
        <v>27</v>
      </c>
      <c r="C5" s="218"/>
      <c r="D5" s="218"/>
      <c r="E5" s="218"/>
      <c r="F5" s="253" t="s">
        <v>28</v>
      </c>
      <c r="G5" s="253" t="s">
        <v>29</v>
      </c>
      <c r="H5" s="256" t="s">
        <v>30</v>
      </c>
      <c r="I5" s="239" t="s">
        <v>31</v>
      </c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32" t="s">
        <v>119</v>
      </c>
      <c r="AE5" s="232"/>
      <c r="AF5" s="232"/>
      <c r="AG5" s="232"/>
      <c r="AH5" s="250" t="s">
        <v>81</v>
      </c>
      <c r="AI5" s="232" t="s">
        <v>120</v>
      </c>
      <c r="AJ5" s="232"/>
      <c r="AK5" s="232"/>
      <c r="AL5" s="232"/>
      <c r="AO5" s="44"/>
      <c r="AP5" s="75" t="s">
        <v>33</v>
      </c>
      <c r="AQ5" s="9"/>
      <c r="AR5" s="1">
        <v>9</v>
      </c>
    </row>
    <row r="6" spans="2:44" ht="21.75" customHeight="1" thickBot="1">
      <c r="B6" s="218"/>
      <c r="C6" s="218"/>
      <c r="D6" s="218"/>
      <c r="E6" s="218"/>
      <c r="F6" s="254"/>
      <c r="G6" s="254"/>
      <c r="H6" s="256"/>
      <c r="I6" s="55">
        <f aca="true" t="shared" si="0" ref="I6:AC6">I8/$H$8*100</f>
        <v>92.51700680272108</v>
      </c>
      <c r="J6" s="55">
        <f t="shared" si="0"/>
        <v>78.91156462585033</v>
      </c>
      <c r="K6" s="55">
        <f t="shared" si="0"/>
        <v>66.66666666666666</v>
      </c>
      <c r="L6" s="55">
        <f t="shared" si="0"/>
        <v>8.843537414965986</v>
      </c>
      <c r="M6" s="55">
        <f t="shared" si="0"/>
        <v>84.35374149659864</v>
      </c>
      <c r="N6" s="55">
        <f t="shared" si="0"/>
        <v>89.1156462585034</v>
      </c>
      <c r="O6" s="55">
        <f t="shared" si="0"/>
        <v>23.809523809523807</v>
      </c>
      <c r="P6" s="55">
        <f t="shared" si="0"/>
        <v>31.97278911564626</v>
      </c>
      <c r="Q6" s="55">
        <f t="shared" si="0"/>
        <v>60.544217687074834</v>
      </c>
      <c r="R6" s="55">
        <f t="shared" si="0"/>
        <v>38.095238095238095</v>
      </c>
      <c r="S6" s="55">
        <f t="shared" si="0"/>
        <v>29.25170068027211</v>
      </c>
      <c r="T6" s="55">
        <f t="shared" si="0"/>
        <v>73.46938775510205</v>
      </c>
      <c r="U6" s="55">
        <f t="shared" si="0"/>
        <v>57.82312925170068</v>
      </c>
      <c r="V6" s="55">
        <f t="shared" si="0"/>
        <v>78.2312925170068</v>
      </c>
      <c r="W6" s="55">
        <f t="shared" si="0"/>
        <v>12.925170068027212</v>
      </c>
      <c r="X6" s="55">
        <f t="shared" si="0"/>
        <v>14.965986394557824</v>
      </c>
      <c r="Y6" s="55">
        <f t="shared" si="0"/>
        <v>38.775510204081634</v>
      </c>
      <c r="Z6" s="55">
        <f t="shared" si="0"/>
        <v>91.83673469387756</v>
      </c>
      <c r="AA6" s="55">
        <f t="shared" si="0"/>
        <v>71.42857142857143</v>
      </c>
      <c r="AB6" s="55">
        <f t="shared" si="0"/>
        <v>71.42857142857143</v>
      </c>
      <c r="AC6" s="55">
        <f t="shared" si="0"/>
        <v>62.585034013605444</v>
      </c>
      <c r="AD6" s="232"/>
      <c r="AE6" s="232"/>
      <c r="AF6" s="232"/>
      <c r="AG6" s="232"/>
      <c r="AH6" s="251"/>
      <c r="AI6" s="232"/>
      <c r="AJ6" s="232"/>
      <c r="AK6" s="232"/>
      <c r="AL6" s="232"/>
      <c r="AO6" s="44"/>
      <c r="AP6" s="75" t="s">
        <v>35</v>
      </c>
      <c r="AQ6" s="9"/>
      <c r="AR6" s="1" t="s">
        <v>92</v>
      </c>
    </row>
    <row r="7" spans="2:44" ht="24.75" customHeight="1" thickBot="1">
      <c r="B7" s="218"/>
      <c r="C7" s="218"/>
      <c r="D7" s="218"/>
      <c r="E7" s="218"/>
      <c r="F7" s="255"/>
      <c r="G7" s="255"/>
      <c r="H7" s="256"/>
      <c r="I7" s="239" t="s">
        <v>34</v>
      </c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32"/>
      <c r="AE7" s="232"/>
      <c r="AF7" s="232"/>
      <c r="AG7" s="232"/>
      <c r="AH7" s="252"/>
      <c r="AI7" s="232"/>
      <c r="AJ7" s="232"/>
      <c r="AK7" s="232"/>
      <c r="AL7" s="232"/>
      <c r="AO7" s="44"/>
      <c r="AP7" s="76" t="s">
        <v>38</v>
      </c>
      <c r="AQ7" s="9"/>
      <c r="AR7" s="1" t="s">
        <v>104</v>
      </c>
    </row>
    <row r="8" spans="2:44" ht="21.75" customHeight="1" thickBot="1">
      <c r="B8" s="218"/>
      <c r="C8" s="218"/>
      <c r="D8" s="218"/>
      <c r="E8" s="218"/>
      <c r="F8" s="2">
        <f aca="true" t="shared" si="1" ref="F8:AH8">SUM(F13:F5006)</f>
        <v>155</v>
      </c>
      <c r="G8" s="2">
        <f t="shared" si="1"/>
        <v>0</v>
      </c>
      <c r="H8" s="2">
        <f t="shared" si="1"/>
        <v>147</v>
      </c>
      <c r="I8" s="3">
        <f t="shared" si="1"/>
        <v>136</v>
      </c>
      <c r="J8" s="3">
        <f t="shared" si="1"/>
        <v>116</v>
      </c>
      <c r="K8" s="3">
        <f t="shared" si="1"/>
        <v>98</v>
      </c>
      <c r="L8" s="3">
        <f t="shared" si="1"/>
        <v>13</v>
      </c>
      <c r="M8" s="3">
        <f t="shared" si="1"/>
        <v>124</v>
      </c>
      <c r="N8" s="3">
        <f t="shared" si="1"/>
        <v>131</v>
      </c>
      <c r="O8" s="3">
        <f t="shared" si="1"/>
        <v>35</v>
      </c>
      <c r="P8" s="3">
        <f t="shared" si="1"/>
        <v>47</v>
      </c>
      <c r="Q8" s="3">
        <f t="shared" si="1"/>
        <v>89</v>
      </c>
      <c r="R8" s="3">
        <f t="shared" si="1"/>
        <v>56</v>
      </c>
      <c r="S8" s="3">
        <f t="shared" si="1"/>
        <v>43</v>
      </c>
      <c r="T8" s="3">
        <f t="shared" si="1"/>
        <v>108</v>
      </c>
      <c r="U8" s="3">
        <f>SUM(U13:U5006)</f>
        <v>85</v>
      </c>
      <c r="V8" s="3">
        <f>SUM(V13:V5006)</f>
        <v>115</v>
      </c>
      <c r="W8" s="3">
        <f>SUM(W13:W5006)</f>
        <v>19</v>
      </c>
      <c r="X8" s="3">
        <f>SUM(X13:X5006)</f>
        <v>22</v>
      </c>
      <c r="Y8" s="3">
        <f>SUM(Y13:Y5006)</f>
        <v>57</v>
      </c>
      <c r="Z8" s="3">
        <f t="shared" si="1"/>
        <v>135</v>
      </c>
      <c r="AA8" s="3">
        <f t="shared" si="1"/>
        <v>105</v>
      </c>
      <c r="AB8" s="3">
        <f t="shared" si="1"/>
        <v>105</v>
      </c>
      <c r="AC8" s="3">
        <f t="shared" si="1"/>
        <v>92</v>
      </c>
      <c r="AD8" s="2">
        <f t="shared" si="1"/>
        <v>13</v>
      </c>
      <c r="AE8" s="2">
        <f t="shared" si="1"/>
        <v>65</v>
      </c>
      <c r="AF8" s="2">
        <f t="shared" si="1"/>
        <v>60</v>
      </c>
      <c r="AG8" s="2">
        <f t="shared" si="1"/>
        <v>9</v>
      </c>
      <c r="AH8" s="2">
        <f t="shared" si="1"/>
        <v>0</v>
      </c>
      <c r="AI8" s="4">
        <f>AD8/$H$8*100</f>
        <v>8.843537414965986</v>
      </c>
      <c r="AJ8" s="4">
        <f>AE8/$H$8*100</f>
        <v>44.21768707482993</v>
      </c>
      <c r="AK8" s="4">
        <f>AF8/$H$8*100</f>
        <v>40.816326530612244</v>
      </c>
      <c r="AL8" s="4">
        <f>AG8/$H$8*100</f>
        <v>6.122448979591836</v>
      </c>
      <c r="AO8" s="44"/>
      <c r="AP8" s="75" t="s">
        <v>42</v>
      </c>
      <c r="AQ8" s="9"/>
      <c r="AR8" s="1" t="s">
        <v>93</v>
      </c>
    </row>
    <row r="9" spans="2:44" s="5" customFormat="1" ht="15" customHeight="1">
      <c r="B9" s="78"/>
      <c r="C9" s="70"/>
      <c r="D9" s="70"/>
      <c r="E9" s="71"/>
      <c r="F9" s="72"/>
      <c r="G9" s="72"/>
      <c r="H9" s="73" t="s">
        <v>37</v>
      </c>
      <c r="I9" s="74">
        <f>IF(LEN(I12)&lt;4,1,1*LEFT(RIGHT(I12,3),1))</f>
        <v>1</v>
      </c>
      <c r="J9" s="74">
        <f aca="true" t="shared" si="2" ref="J9:T9">IF(LEN(J12)&lt;4,1,1*LEFT(RIGHT(J12,3),1))</f>
        <v>1</v>
      </c>
      <c r="K9" s="74">
        <f t="shared" si="2"/>
        <v>1</v>
      </c>
      <c r="L9" s="74">
        <f t="shared" si="2"/>
        <v>1</v>
      </c>
      <c r="M9" s="74">
        <f t="shared" si="2"/>
        <v>2</v>
      </c>
      <c r="N9" s="74">
        <f t="shared" si="2"/>
        <v>1</v>
      </c>
      <c r="O9" s="74">
        <f t="shared" si="2"/>
        <v>1</v>
      </c>
      <c r="P9" s="74">
        <f t="shared" si="2"/>
        <v>2</v>
      </c>
      <c r="Q9" s="74">
        <f t="shared" si="2"/>
        <v>1</v>
      </c>
      <c r="R9" s="74">
        <f t="shared" si="2"/>
        <v>1</v>
      </c>
      <c r="S9" s="74">
        <f t="shared" si="2"/>
        <v>2</v>
      </c>
      <c r="T9" s="74">
        <f t="shared" si="2"/>
        <v>1</v>
      </c>
      <c r="U9" s="74">
        <f>IF(LEN(U12)&lt;4,1,1*LEFT(RIGHT(U12,3),1))</f>
        <v>1</v>
      </c>
      <c r="V9" s="74">
        <f>IF(LEN(V12)&lt;4,1,1*LEFT(RIGHT(V12,3),1))</f>
        <v>1</v>
      </c>
      <c r="W9" s="74">
        <f>IF(LEN(W12)&lt;4,1,1*LEFT(RIGHT(W12,3),1))</f>
        <v>1</v>
      </c>
      <c r="X9" s="74">
        <f>IF(LEN(X12)&lt;4,1,1*LEFT(RIGHT(X12,3),1))</f>
        <v>2</v>
      </c>
      <c r="Y9" s="74">
        <f>IF(LEN(Y12)&lt;4,1,1*LEFT(RIGHT(Y12,3),1))</f>
        <v>3</v>
      </c>
      <c r="Z9" s="74" t="s">
        <v>118</v>
      </c>
      <c r="AA9" s="74" t="s">
        <v>118</v>
      </c>
      <c r="AB9" s="74" t="s">
        <v>118</v>
      </c>
      <c r="AC9" s="74" t="s">
        <v>118</v>
      </c>
      <c r="AD9" s="78" t="str">
        <f>AD12</f>
        <v>Высокий</v>
      </c>
      <c r="AE9" s="78" t="str">
        <f>AE12</f>
        <v>Повышенный</v>
      </c>
      <c r="AF9" s="78" t="str">
        <f>AF12</f>
        <v>Базовый</v>
      </c>
      <c r="AG9" s="78" t="str">
        <f>AG12</f>
        <v>Низкий</v>
      </c>
      <c r="AH9" s="78" t="s">
        <v>83</v>
      </c>
      <c r="AI9" s="143"/>
      <c r="AJ9" s="143"/>
      <c r="AK9" s="143"/>
      <c r="AL9" s="143"/>
      <c r="AO9" s="47"/>
      <c r="AP9" s="75" t="s">
        <v>43</v>
      </c>
      <c r="AQ9" s="9"/>
      <c r="AR9" s="44" t="s">
        <v>129</v>
      </c>
    </row>
    <row r="10" spans="2:43" s="5" customFormat="1" ht="15" customHeight="1" thickBot="1">
      <c r="B10" s="137"/>
      <c r="C10" s="138"/>
      <c r="D10" s="70"/>
      <c r="E10" s="139"/>
      <c r="F10" s="140"/>
      <c r="G10" s="72"/>
      <c r="H10" s="141" t="s">
        <v>96</v>
      </c>
      <c r="I10" s="142">
        <f>IF(LEN(I12)&lt;4,I12,LEFT(I12,LEN(I12)-4))</f>
        <v>1</v>
      </c>
      <c r="J10" s="142">
        <f aca="true" t="shared" si="3" ref="J10:AC10">IF(LEN(J12)&lt;4,J12,LEFT(J12,LEN(J12)-4))</f>
        <v>2</v>
      </c>
      <c r="K10" s="142">
        <f t="shared" si="3"/>
        <v>3</v>
      </c>
      <c r="L10" s="142" t="str">
        <f t="shared" si="3"/>
        <v>4</v>
      </c>
      <c r="M10" s="142" t="str">
        <f t="shared" si="3"/>
        <v>4</v>
      </c>
      <c r="N10" s="142">
        <f t="shared" si="3"/>
        <v>5</v>
      </c>
      <c r="O10" s="142" t="str">
        <f t="shared" si="3"/>
        <v>6</v>
      </c>
      <c r="P10" s="142" t="str">
        <f t="shared" si="3"/>
        <v>6</v>
      </c>
      <c r="Q10" s="142">
        <f t="shared" si="3"/>
        <v>7</v>
      </c>
      <c r="R10" s="142" t="str">
        <f t="shared" si="3"/>
        <v>8</v>
      </c>
      <c r="S10" s="142" t="str">
        <f t="shared" si="3"/>
        <v>8</v>
      </c>
      <c r="T10" s="142">
        <f t="shared" si="3"/>
        <v>9</v>
      </c>
      <c r="U10" s="142">
        <f>IF(LEN(U12)&lt;4,U12,LEFT(U12,LEN(U12)-4))</f>
        <v>10</v>
      </c>
      <c r="V10" s="142">
        <f>IF(LEN(V12)&lt;4,V12,LEFT(V12,LEN(V12)-4))</f>
        <v>11</v>
      </c>
      <c r="W10" s="142" t="str">
        <f>IF(LEN(W12)&lt;4,W12,LEFT(W12,LEN(W12)-4))</f>
        <v>12</v>
      </c>
      <c r="X10" s="142" t="str">
        <f>IF(LEN(X12)&lt;4,X12,LEFT(X12,LEN(X12)-4))</f>
        <v>12</v>
      </c>
      <c r="Y10" s="142" t="str">
        <f>IF(LEN(Y12)&lt;4,Y12,LEFT(Y12,LEN(Y12)-4))</f>
        <v>12</v>
      </c>
      <c r="Z10" s="142" t="str">
        <f t="shared" si="3"/>
        <v>"Филоло</v>
      </c>
      <c r="AA10" s="142" t="str">
        <f t="shared" si="3"/>
        <v>"Математика и информат</v>
      </c>
      <c r="AB10" s="142" t="str">
        <f t="shared" si="3"/>
        <v>"Естественно-научные предм</v>
      </c>
      <c r="AC10" s="142" t="str">
        <f t="shared" si="3"/>
        <v>"Общественно-научные предм</v>
      </c>
      <c r="AD10" s="137"/>
      <c r="AE10" s="137"/>
      <c r="AF10" s="137"/>
      <c r="AG10" s="137"/>
      <c r="AH10" s="137"/>
      <c r="AI10" s="144"/>
      <c r="AJ10" s="144"/>
      <c r="AK10" s="144"/>
      <c r="AL10" s="144"/>
      <c r="AO10" s="47"/>
      <c r="AP10" s="75" t="s">
        <v>44</v>
      </c>
      <c r="AQ10" s="1"/>
    </row>
    <row r="11" spans="2:42" ht="37.5" customHeight="1" thickBot="1">
      <c r="B11" s="232" t="s">
        <v>39</v>
      </c>
      <c r="C11" s="245" t="s">
        <v>9</v>
      </c>
      <c r="D11" s="247" t="s">
        <v>8</v>
      </c>
      <c r="E11" s="237" t="str">
        <f>1!D5</f>
        <v>Ф.И.О.  учителей (РЯ, мат., ест., общ.)</v>
      </c>
      <c r="F11" s="246" t="s">
        <v>7</v>
      </c>
      <c r="G11" s="247" t="s">
        <v>40</v>
      </c>
      <c r="H11" s="237" t="s">
        <v>6</v>
      </c>
      <c r="I11" s="239" t="s">
        <v>41</v>
      </c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1"/>
      <c r="Z11" s="242" t="s">
        <v>106</v>
      </c>
      <c r="AA11" s="243"/>
      <c r="AB11" s="243"/>
      <c r="AC11" s="244"/>
      <c r="AD11" s="232" t="s">
        <v>121</v>
      </c>
      <c r="AE11" s="257"/>
      <c r="AF11" s="257"/>
      <c r="AG11" s="257"/>
      <c r="AH11" s="250" t="s">
        <v>82</v>
      </c>
      <c r="AI11" s="258" t="s">
        <v>122</v>
      </c>
      <c r="AJ11" s="240"/>
      <c r="AK11" s="240"/>
      <c r="AL11" s="241"/>
      <c r="AO11" s="44"/>
      <c r="AP11" s="75" t="s">
        <v>46</v>
      </c>
    </row>
    <row r="12" spans="2:43" ht="39" thickBot="1">
      <c r="B12" s="232"/>
      <c r="C12" s="246"/>
      <c r="D12" s="247"/>
      <c r="E12" s="237"/>
      <c r="F12" s="248"/>
      <c r="G12" s="249"/>
      <c r="H12" s="238"/>
      <c r="I12" s="145">
        <v>1</v>
      </c>
      <c r="J12" s="146">
        <v>2</v>
      </c>
      <c r="K12" s="146">
        <v>3</v>
      </c>
      <c r="L12" s="146" t="s">
        <v>98</v>
      </c>
      <c r="M12" s="146" t="s">
        <v>99</v>
      </c>
      <c r="N12" s="146">
        <v>5</v>
      </c>
      <c r="O12" s="146" t="s">
        <v>100</v>
      </c>
      <c r="P12" s="146" t="s">
        <v>101</v>
      </c>
      <c r="Q12" s="146">
        <v>7</v>
      </c>
      <c r="R12" s="146" t="s">
        <v>102</v>
      </c>
      <c r="S12" s="146" t="s">
        <v>103</v>
      </c>
      <c r="T12" s="146">
        <v>9</v>
      </c>
      <c r="U12" s="146">
        <v>10</v>
      </c>
      <c r="V12" s="146">
        <v>11</v>
      </c>
      <c r="W12" s="146" t="s">
        <v>125</v>
      </c>
      <c r="X12" s="146" t="s">
        <v>126</v>
      </c>
      <c r="Y12" s="146" t="s">
        <v>127</v>
      </c>
      <c r="Z12" s="150" t="s">
        <v>105</v>
      </c>
      <c r="AA12" s="151" t="s">
        <v>107</v>
      </c>
      <c r="AB12" s="151" t="s">
        <v>108</v>
      </c>
      <c r="AC12" s="151" t="s">
        <v>109</v>
      </c>
      <c r="AD12" s="6" t="str">
        <f>1!V7</f>
        <v>Высокий</v>
      </c>
      <c r="AE12" s="7" t="str">
        <f>1!V8</f>
        <v>Повышенный</v>
      </c>
      <c r="AF12" s="7" t="str">
        <f>1!V9</f>
        <v>Базовый</v>
      </c>
      <c r="AG12" s="8" t="str">
        <f>1!V10</f>
        <v>Низкий</v>
      </c>
      <c r="AH12" s="252"/>
      <c r="AI12" s="56" t="str">
        <f>AD12</f>
        <v>Высокий</v>
      </c>
      <c r="AJ12" s="7" t="str">
        <f>AE12</f>
        <v>Повышенный</v>
      </c>
      <c r="AK12" s="7" t="str">
        <f>AF12</f>
        <v>Базовый</v>
      </c>
      <c r="AL12" s="8" t="str">
        <f>AG12</f>
        <v>Низкий</v>
      </c>
      <c r="AO12" s="44"/>
      <c r="AP12" s="75" t="s">
        <v>26</v>
      </c>
      <c r="AQ12" s="1" t="s">
        <v>45</v>
      </c>
    </row>
    <row r="13" spans="2:43" ht="16.5" customHeight="1">
      <c r="B13" s="268" t="str">
        <f>IF(1!N1="","Введите название ОО в эту ячейку",1!N1)</f>
        <v>СОШ№6</v>
      </c>
      <c r="C13" s="111" t="str">
        <f>IF(1!K$1="","",1!K$1)</f>
        <v>9а</v>
      </c>
      <c r="D13" s="112" t="str">
        <f>IF(1!D$6="","",1!D$6)</f>
        <v>общ</v>
      </c>
      <c r="E13" s="113" t="str">
        <f>IF(1!E$5="","",1!E$5)</f>
        <v>Осятинская А.Л. Бурахович И.Ю. Федорец С.А. Исупова И.В.</v>
      </c>
      <c r="F13" s="119">
        <f>COUNTA(1!B$15:B$54)</f>
        <v>28</v>
      </c>
      <c r="G13" s="122">
        <f>COUNTIF(1!C$15:C$54,"да")</f>
        <v>0</v>
      </c>
      <c r="H13" s="125">
        <f>COUNTIF(1!D$15:D$54,"&gt;0")</f>
        <v>28</v>
      </c>
      <c r="I13" s="128">
        <f>COUNTIF(1!E$15:E$54,I$9)</f>
        <v>28</v>
      </c>
      <c r="J13" s="128">
        <f>COUNTIF(1!F$15:F$54,J$9)</f>
        <v>22</v>
      </c>
      <c r="K13" s="128">
        <f>COUNTIF(1!G$15:G$54,K$9)</f>
        <v>19</v>
      </c>
      <c r="L13" s="128">
        <f>COUNTIF(1!H$15:H$54,L$9)</f>
        <v>0</v>
      </c>
      <c r="M13" s="128">
        <f>COUNTIF(1!H$15:H$54,M$9)</f>
        <v>26</v>
      </c>
      <c r="N13" s="128">
        <f>COUNTIF(1!I$15:I$54,N$9)</f>
        <v>22</v>
      </c>
      <c r="O13" s="128">
        <f>COUNTIF(1!J$15:J$54,O$9)</f>
        <v>7</v>
      </c>
      <c r="P13" s="128">
        <f>COUNTIF(1!J$15:J$54,P$9)</f>
        <v>2</v>
      </c>
      <c r="Q13" s="128">
        <f>COUNTIF(1!K$15:K$54,Q$9)</f>
        <v>11</v>
      </c>
      <c r="R13" s="128">
        <f>COUNTIF(1!L$15:L$54,R$9)</f>
        <v>7</v>
      </c>
      <c r="S13" s="147">
        <f>COUNTIF(1!L$15:L$54,S$9)</f>
        <v>11</v>
      </c>
      <c r="T13" s="147">
        <f>COUNTIF(1!M$15:M$54,T$9)</f>
        <v>21</v>
      </c>
      <c r="U13" s="147">
        <f>COUNTIF(1!N$15:N$54,U$9)</f>
        <v>14</v>
      </c>
      <c r="V13" s="128">
        <f>COUNTIF(1!O$15:O$54,V$9)</f>
        <v>21</v>
      </c>
      <c r="W13" s="128">
        <f>COUNTIF(1!P$15:P$54,W$9)</f>
        <v>0</v>
      </c>
      <c r="X13" s="128">
        <f>COUNTIF(1!P$15:P$54,X$9)</f>
        <v>7</v>
      </c>
      <c r="Y13" s="128">
        <f>COUNTIF(1!P$15:P$54,Y$9)</f>
        <v>11</v>
      </c>
      <c r="Z13" s="152">
        <f>COUNTIF(1!Q$15:Q$54,Z$9)</f>
        <v>26</v>
      </c>
      <c r="AA13" s="153">
        <f>COUNTIF(1!R$15:R$54,AA$9)</f>
        <v>13</v>
      </c>
      <c r="AB13" s="153">
        <f>COUNTIF(1!S$15:S$54,AB$9)</f>
        <v>17</v>
      </c>
      <c r="AC13" s="153">
        <f>COUNTIF(1!T$15:T$54,AC$9)</f>
        <v>17</v>
      </c>
      <c r="AD13" s="119">
        <f>COUNTIF(1!$V$15:$V$54,AD$9)</f>
        <v>0</v>
      </c>
      <c r="AE13" s="131">
        <f>COUNTIF(1!$V$15:$V$54,AE$9)</f>
        <v>14</v>
      </c>
      <c r="AF13" s="131">
        <f>COUNTIF(1!$V$15:$V$54,AF$9)</f>
        <v>13</v>
      </c>
      <c r="AG13" s="134">
        <f>COUNTIF(1!$V$15:$V$54,AG$9)</f>
        <v>1</v>
      </c>
      <c r="AH13" s="48">
        <f>COUNTIF(1!X:X,1)</f>
        <v>0</v>
      </c>
      <c r="AI13" s="259">
        <f>SUM(AD13:AD17)/SUM($H13:$H17)*100</f>
        <v>8.843537414965986</v>
      </c>
      <c r="AJ13" s="262">
        <f>SUM(AE13:AE17)/SUM($H13:$H17)*100</f>
        <v>44.21768707482993</v>
      </c>
      <c r="AK13" s="262">
        <f>SUM(AF13:AF17)/SUM($H13:$H17)*100</f>
        <v>40.816326530612244</v>
      </c>
      <c r="AL13" s="265">
        <f>SUM(AG13:AG17)/SUM($H13:$H17)*100</f>
        <v>6.122448979591836</v>
      </c>
      <c r="AM13" s="207">
        <f>SUM(AI13:AL17)</f>
        <v>100</v>
      </c>
      <c r="AO13" s="44"/>
      <c r="AP13" s="75" t="s">
        <v>48</v>
      </c>
      <c r="AQ13" s="1" t="s">
        <v>47</v>
      </c>
    </row>
    <row r="14" spans="2:42" ht="16.5" customHeight="1">
      <c r="B14" s="269"/>
      <c r="C14" s="114" t="str">
        <f>IF(2!K$1="","",2!K$1)</f>
        <v>9б</v>
      </c>
      <c r="D14" s="112" t="str">
        <f>IF(2!D$6="","",2!D$6)</f>
        <v>общ</v>
      </c>
      <c r="E14" s="115" t="str">
        <f>IF(2!E$5="","",2!E$5)</f>
        <v>Ильницкая Л.В., Хомякова С.А., Федорец С.А., Ацута О.В.</v>
      </c>
      <c r="F14" s="120">
        <f>COUNTA(2!B$15:B$54)</f>
        <v>32</v>
      </c>
      <c r="G14" s="123">
        <f>COUNTIF(2!C$15:C$54,"да")</f>
        <v>0</v>
      </c>
      <c r="H14" s="126">
        <f>COUNTIF(2!D$15:D$54,"&gt;0")</f>
        <v>31</v>
      </c>
      <c r="I14" s="129">
        <f>COUNTIF(2!E$15:E$54,I$9)</f>
        <v>25</v>
      </c>
      <c r="J14" s="129">
        <f>COUNTIF(2!F$15:F$54,J$9)</f>
        <v>21</v>
      </c>
      <c r="K14" s="129">
        <f>COUNTIF(2!G$15:G$54,K$9)</f>
        <v>17</v>
      </c>
      <c r="L14" s="129">
        <f>COUNTIF(2!H$15:H$54,L$9)</f>
        <v>6</v>
      </c>
      <c r="M14" s="129">
        <f>COUNTIF(2!H$15:H$54,M$9)</f>
        <v>22</v>
      </c>
      <c r="N14" s="129">
        <f>COUNTIF(2!I$15:I$54,N$9)</f>
        <v>30</v>
      </c>
      <c r="O14" s="129">
        <f>COUNTIF(2!J$15:J$54,O$9)</f>
        <v>13</v>
      </c>
      <c r="P14" s="129">
        <f>COUNTIF(2!J$15:J$54,P$9)</f>
        <v>8</v>
      </c>
      <c r="Q14" s="129">
        <f>COUNTIF(2!K$15:K$54,Q$9)</f>
        <v>22</v>
      </c>
      <c r="R14" s="129">
        <f>COUNTIF(2!L$15:L$54,R$9)</f>
        <v>8</v>
      </c>
      <c r="S14" s="148">
        <f>COUNTIF(2!L$15:L$54,S$9)</f>
        <v>14</v>
      </c>
      <c r="T14" s="148">
        <f>COUNTIF(2!M$15:M$54,T$9)</f>
        <v>17</v>
      </c>
      <c r="U14" s="148">
        <f>COUNTIF(2!N$15:N$54,U$9)</f>
        <v>16</v>
      </c>
      <c r="V14" s="129">
        <f>COUNTIF(2!O$15:O$54,V$9)</f>
        <v>21</v>
      </c>
      <c r="W14" s="129">
        <f>COUNTIF(2!P$15:P$54,W$9)</f>
        <v>6</v>
      </c>
      <c r="X14" s="129">
        <f>COUNTIF(2!P$15:P$54,X$9)</f>
        <v>3</v>
      </c>
      <c r="Y14" s="129">
        <f>COUNTIF(2!P$15:P$54,Y$9)</f>
        <v>8</v>
      </c>
      <c r="Z14" s="154">
        <f>COUNTIF(2!Q$15:Q$54,Z$9)</f>
        <v>26</v>
      </c>
      <c r="AA14" s="155">
        <f>COUNTIF(2!R$15:R$54,AA$9)</f>
        <v>29</v>
      </c>
      <c r="AB14" s="155">
        <f>COUNTIF(2!S$15:S$54,AB$9)</f>
        <v>22</v>
      </c>
      <c r="AC14" s="155">
        <f>COUNTIF(2!T$15:T$54,AC$9)</f>
        <v>15</v>
      </c>
      <c r="AD14" s="120">
        <f>COUNTIF(2!$V$15:$V$54,AD$9)</f>
        <v>2</v>
      </c>
      <c r="AE14" s="132">
        <f>COUNTIF(2!$V$15:$V$54,AE$9)</f>
        <v>10</v>
      </c>
      <c r="AF14" s="132">
        <f>COUNTIF(2!$V$15:$V$54,AF$9)</f>
        <v>16</v>
      </c>
      <c r="AG14" s="135">
        <f>COUNTIF(2!$V$15:$V$54,AG$9)</f>
        <v>3</v>
      </c>
      <c r="AH14" s="49">
        <f>COUNTIF(2!X:X,1)</f>
        <v>0</v>
      </c>
      <c r="AI14" s="260"/>
      <c r="AJ14" s="263"/>
      <c r="AK14" s="263"/>
      <c r="AL14" s="266"/>
      <c r="AM14" s="208"/>
      <c r="AO14" s="44"/>
      <c r="AP14" s="75" t="s">
        <v>49</v>
      </c>
    </row>
    <row r="15" spans="2:42" ht="16.5" customHeight="1">
      <c r="B15" s="269"/>
      <c r="C15" s="114" t="str">
        <f>IF(3!K$1="","",3!K$1)</f>
        <v>9в</v>
      </c>
      <c r="D15" s="112" t="str">
        <f>IF(3!D$6="","",3!D$6)</f>
        <v>общ</v>
      </c>
      <c r="E15" s="115" t="str">
        <f>IF(3!E$5="","",3!E$5)</f>
        <v>Лесникова Елена Васильевна, Левчишина Нелля Алексеевна, Тетельбаум Зинаида Харитоновна, Назаренко Марина Николаевна, Федорец Светлана Александровна, </v>
      </c>
      <c r="F15" s="120">
        <f>COUNTA(3!B$15:B$54)</f>
        <v>32</v>
      </c>
      <c r="G15" s="123">
        <f>COUNTIF(3!C$15:C$54,"да")</f>
        <v>0</v>
      </c>
      <c r="H15" s="126">
        <f>COUNTIF(3!D$15:D$54,"&gt;0")</f>
        <v>30</v>
      </c>
      <c r="I15" s="129">
        <f>COUNTIF(3!E$15:E$54,I$9)</f>
        <v>28</v>
      </c>
      <c r="J15" s="129">
        <f>COUNTIF(3!F$15:F$54,J$9)</f>
        <v>22</v>
      </c>
      <c r="K15" s="129">
        <f>COUNTIF(3!G$15:G$54,K$9)</f>
        <v>14</v>
      </c>
      <c r="L15" s="129">
        <f>COUNTIF(3!H$15:H$54,L$9)</f>
        <v>0</v>
      </c>
      <c r="M15" s="129">
        <f>COUNTIF(3!H$15:H$54,M$9)</f>
        <v>27</v>
      </c>
      <c r="N15" s="129">
        <f>COUNTIF(3!I$15:I$54,N$9)</f>
        <v>24</v>
      </c>
      <c r="O15" s="129">
        <f>COUNTIF(3!J$15:J$54,O$9)</f>
        <v>0</v>
      </c>
      <c r="P15" s="129">
        <f>COUNTIF(3!J$15:J$54,P$9)</f>
        <v>7</v>
      </c>
      <c r="Q15" s="129">
        <f>COUNTIF(3!K$15:K$54,Q$9)</f>
        <v>10</v>
      </c>
      <c r="R15" s="129">
        <f>COUNTIF(3!L$15:L$54,R$9)</f>
        <v>3</v>
      </c>
      <c r="S15" s="148">
        <f>COUNTIF(3!L$15:L$54,S$9)</f>
        <v>9</v>
      </c>
      <c r="T15" s="148">
        <f>COUNTIF(3!M$15:M$54,T$9)</f>
        <v>16</v>
      </c>
      <c r="U15" s="148">
        <f>COUNTIF(3!N$15:N$54,U$9)</f>
        <v>9</v>
      </c>
      <c r="V15" s="129">
        <f>COUNTIF(3!O$15:O$54,V$9)</f>
        <v>18</v>
      </c>
      <c r="W15" s="129">
        <f>COUNTIF(3!P$15:P$54,W$9)</f>
        <v>6</v>
      </c>
      <c r="X15" s="129">
        <f>COUNTIF(3!P$15:P$54,X$9)</f>
        <v>0</v>
      </c>
      <c r="Y15" s="129">
        <f>COUNTIF(3!P$15:P$54,Y$9)</f>
        <v>11</v>
      </c>
      <c r="Z15" s="154">
        <f>COUNTIF(3!Q$15:Q$54,Z$9)</f>
        <v>27</v>
      </c>
      <c r="AA15" s="155">
        <f>COUNTIF(3!R$15:R$54,AA$9)</f>
        <v>11</v>
      </c>
      <c r="AB15" s="155">
        <f>COUNTIF(3!S$15:S$54,AB$9)</f>
        <v>14</v>
      </c>
      <c r="AC15" s="155">
        <f>COUNTIF(3!T$15:T$54,AC$9)</f>
        <v>15</v>
      </c>
      <c r="AD15" s="120">
        <f>COUNTIF(3!$V$15:$V$54,AD$9)</f>
        <v>1</v>
      </c>
      <c r="AE15" s="132">
        <f>COUNTIF(3!$V$15:$V$54,AE$9)</f>
        <v>6</v>
      </c>
      <c r="AF15" s="132">
        <f>COUNTIF(3!$V$15:$V$54,AF$9)</f>
        <v>19</v>
      </c>
      <c r="AG15" s="135">
        <f>COUNTIF(3!$V$15:$V$54,AG$9)</f>
        <v>4</v>
      </c>
      <c r="AH15" s="49">
        <f>COUNTIF(3!X:X,1)</f>
        <v>0</v>
      </c>
      <c r="AI15" s="260"/>
      <c r="AJ15" s="263"/>
      <c r="AK15" s="263"/>
      <c r="AL15" s="266"/>
      <c r="AM15" s="208"/>
      <c r="AO15" s="44"/>
      <c r="AP15" s="75" t="s">
        <v>50</v>
      </c>
    </row>
    <row r="16" spans="2:42" ht="16.5" customHeight="1">
      <c r="B16" s="269"/>
      <c r="C16" s="114" t="str">
        <f>IF(4!K$1="","",4!K$1)</f>
        <v>9г</v>
      </c>
      <c r="D16" s="112" t="str">
        <f>IF(4!D$6="","",4!D$6)</f>
        <v>общ</v>
      </c>
      <c r="E16" s="115" t="str">
        <f>IF(4!E$5="","",4!E$5)</f>
        <v>Кудлаева Л.В., Хомякова С.А., Головатая В.Г., Марзоева К.Г., исупова И.В.</v>
      </c>
      <c r="F16" s="120">
        <f>COUNTA(4!B$15:B$54)</f>
        <v>34</v>
      </c>
      <c r="G16" s="123">
        <f>COUNTIF(4!C$15:C$54,"да")</f>
        <v>0</v>
      </c>
      <c r="H16" s="126">
        <f>COUNTIF(4!D$15:D$54,"&gt;0")</f>
        <v>30</v>
      </c>
      <c r="I16" s="129">
        <f>COUNTIF(4!E$15:E$54,I$9)</f>
        <v>30</v>
      </c>
      <c r="J16" s="129">
        <f>COUNTIF(4!F$15:F$54,J$9)</f>
        <v>27</v>
      </c>
      <c r="K16" s="129">
        <f>COUNTIF(4!G$15:G$54,K$9)</f>
        <v>30</v>
      </c>
      <c r="L16" s="129">
        <f>COUNTIF(4!H$15:H$54,L$9)</f>
        <v>4</v>
      </c>
      <c r="M16" s="129">
        <f>COUNTIF(4!H$15:H$54,M$9)</f>
        <v>26</v>
      </c>
      <c r="N16" s="129">
        <f>COUNTIF(4!I$15:I$54,N$9)</f>
        <v>29</v>
      </c>
      <c r="O16" s="129">
        <f>COUNTIF(4!J$15:J$54,O$9)</f>
        <v>8</v>
      </c>
      <c r="P16" s="129">
        <f>COUNTIF(4!J$15:J$54,P$9)</f>
        <v>18</v>
      </c>
      <c r="Q16" s="129">
        <f>COUNTIF(4!K$15:K$54,Q$9)</f>
        <v>29</v>
      </c>
      <c r="R16" s="129">
        <f>COUNTIF(4!L$15:L$54,R$9)</f>
        <v>22</v>
      </c>
      <c r="S16" s="148">
        <f>COUNTIF(4!L$15:L$54,S$9)</f>
        <v>7</v>
      </c>
      <c r="T16" s="148">
        <f>COUNTIF(4!M$15:M$54,T$9)</f>
        <v>29</v>
      </c>
      <c r="U16" s="148">
        <f>COUNTIF(4!N$15:N$54,U$9)</f>
        <v>26</v>
      </c>
      <c r="V16" s="129">
        <f>COUNTIF(4!O$15:O$54,V$9)</f>
        <v>29</v>
      </c>
      <c r="W16" s="129">
        <f>COUNTIF(4!P$15:P$54,W$9)</f>
        <v>0</v>
      </c>
      <c r="X16" s="129">
        <f>COUNTIF(4!P$15:P$54,X$9)</f>
        <v>6</v>
      </c>
      <c r="Y16" s="129">
        <f>COUNTIF(4!P$15:P$54,Y$9)</f>
        <v>18</v>
      </c>
      <c r="Z16" s="154">
        <f>COUNTIF(4!Q$15:Q$54,Z$9)</f>
        <v>30</v>
      </c>
      <c r="AA16" s="155">
        <f>COUNTIF(4!R$15:R$54,AA$9)</f>
        <v>29</v>
      </c>
      <c r="AB16" s="155">
        <f>COUNTIF(4!S$15:S$54,AB$9)</f>
        <v>29</v>
      </c>
      <c r="AC16" s="155">
        <f>COUNTIF(4!T$15:T$54,AC$9)</f>
        <v>24</v>
      </c>
      <c r="AD16" s="120">
        <f>COUNTIF(4!$V$15:$V$54,AD$9)</f>
        <v>8</v>
      </c>
      <c r="AE16" s="132">
        <f>COUNTIF(4!$V$15:$V$54,AE$9)</f>
        <v>21</v>
      </c>
      <c r="AF16" s="132">
        <f>COUNTIF(4!$V$15:$V$54,AF$9)</f>
        <v>1</v>
      </c>
      <c r="AG16" s="135">
        <f>COUNTIF(4!$V$15:$V$54,AG$9)</f>
        <v>0</v>
      </c>
      <c r="AH16" s="49">
        <f>COUNTIF(4!X:X,1)</f>
        <v>0</v>
      </c>
      <c r="AI16" s="260"/>
      <c r="AJ16" s="263"/>
      <c r="AK16" s="263"/>
      <c r="AL16" s="266"/>
      <c r="AM16" s="208"/>
      <c r="AO16" s="44"/>
      <c r="AP16" s="75" t="s">
        <v>51</v>
      </c>
    </row>
    <row r="17" spans="2:42" ht="16.5" customHeight="1" thickBot="1">
      <c r="B17" s="270"/>
      <c r="C17" s="116" t="str">
        <f>IF(5!K$1="","",5!K$1)</f>
        <v>9д</v>
      </c>
      <c r="D17" s="117" t="str">
        <f>IF(5!D$6="","",5!D$6)</f>
        <v>общ</v>
      </c>
      <c r="E17" s="118" t="str">
        <f>IF(5!E$5="","",5!E$5)</f>
        <v>Осятинская А.Л.,Хомякова С.А.,Дубкова А.А.,Мальцева Г.Г.</v>
      </c>
      <c r="F17" s="121">
        <f>COUNTA(5!B$15:B$54)</f>
        <v>29</v>
      </c>
      <c r="G17" s="124">
        <f>COUNTIF(5!C$15:C$54,"да")</f>
        <v>0</v>
      </c>
      <c r="H17" s="127">
        <f>COUNTIF(5!D$15:D$54,"&gt;0")</f>
        <v>28</v>
      </c>
      <c r="I17" s="130">
        <f>COUNTIF(5!E$15:E$54,I$9)</f>
        <v>25</v>
      </c>
      <c r="J17" s="130">
        <f>COUNTIF(5!F$15:F$54,J$9)</f>
        <v>24</v>
      </c>
      <c r="K17" s="130">
        <f>COUNTIF(5!G$15:G$54,K$9)</f>
        <v>18</v>
      </c>
      <c r="L17" s="130">
        <f>COUNTIF(5!H$15:H$54,L$9)</f>
        <v>3</v>
      </c>
      <c r="M17" s="130">
        <f>COUNTIF(5!H$15:H$54,M$9)</f>
        <v>23</v>
      </c>
      <c r="N17" s="130">
        <f>COUNTIF(5!I$15:I$54,N$9)</f>
        <v>26</v>
      </c>
      <c r="O17" s="130">
        <f>COUNTIF(5!J$15:J$54,O$9)</f>
        <v>7</v>
      </c>
      <c r="P17" s="130">
        <f>COUNTIF(5!J$15:J$54,P$9)</f>
        <v>12</v>
      </c>
      <c r="Q17" s="130">
        <f>COUNTIF(5!K$15:K$54,Q$9)</f>
        <v>17</v>
      </c>
      <c r="R17" s="130">
        <f>COUNTIF(5!L$15:L$54,R$9)</f>
        <v>16</v>
      </c>
      <c r="S17" s="149">
        <f>COUNTIF(5!L$15:L$54,S$9)</f>
        <v>2</v>
      </c>
      <c r="T17" s="149">
        <f>COUNTIF(5!M$15:M$54,T$9)</f>
        <v>25</v>
      </c>
      <c r="U17" s="149">
        <f>COUNTIF(5!N$15:N$54,U$9)</f>
        <v>20</v>
      </c>
      <c r="V17" s="130">
        <f>COUNTIF(5!O$15:O$54,V$9)</f>
        <v>26</v>
      </c>
      <c r="W17" s="130">
        <f>COUNTIF(5!P$15:P$54,W$9)</f>
        <v>7</v>
      </c>
      <c r="X17" s="130">
        <f>COUNTIF(5!P$15:P$54,X$9)</f>
        <v>6</v>
      </c>
      <c r="Y17" s="130">
        <f>COUNTIF(5!P$15:P$54,Y$9)</f>
        <v>9</v>
      </c>
      <c r="Z17" s="156">
        <f>COUNTIF(5!Q$15:Q$54,Z$9)</f>
        <v>26</v>
      </c>
      <c r="AA17" s="157">
        <f>COUNTIF(5!R$15:R$54,AA$9)</f>
        <v>23</v>
      </c>
      <c r="AB17" s="157">
        <f>COUNTIF(5!S$15:S$54,AB$9)</f>
        <v>23</v>
      </c>
      <c r="AC17" s="157">
        <f>COUNTIF(5!T$15:T$54,AC$9)</f>
        <v>21</v>
      </c>
      <c r="AD17" s="121">
        <f>COUNTIF(5!$V$15:$V$54,AD$9)</f>
        <v>2</v>
      </c>
      <c r="AE17" s="133">
        <f>COUNTIF(5!$V$15:$V$54,AE$9)</f>
        <v>14</v>
      </c>
      <c r="AF17" s="133">
        <f>COUNTIF(5!$V$15:$V$54,AF$9)</f>
        <v>11</v>
      </c>
      <c r="AG17" s="136">
        <f>COUNTIF(5!$V$15:$V$54,AG$9)</f>
        <v>1</v>
      </c>
      <c r="AH17" s="50">
        <f>COUNTIF(5!X:X,1)</f>
        <v>0</v>
      </c>
      <c r="AI17" s="261"/>
      <c r="AJ17" s="264"/>
      <c r="AK17" s="264"/>
      <c r="AL17" s="267"/>
      <c r="AM17" s="209"/>
      <c r="AO17" s="44"/>
      <c r="AP17" s="75" t="s">
        <v>52</v>
      </c>
    </row>
    <row r="18" spans="2:42" ht="16.5" customHeight="1">
      <c r="B18" s="268">
        <f>IF(SUM(AD18:AG22)=0,"",B13)</f>
      </c>
      <c r="C18" s="111">
        <f>IF(6!K$1="","",6!K$1)</f>
      </c>
      <c r="D18" s="112">
        <f>IF(6!D$6="","",6!D$6)</f>
      </c>
      <c r="E18" s="113">
        <f>IF(6!E$5="","",6!E$5)</f>
      </c>
      <c r="F18" s="119">
        <f>COUNTA(6!B$15:B$54)</f>
        <v>0</v>
      </c>
      <c r="G18" s="122">
        <f>COUNTIF(6!C$15:C$54,"да")</f>
        <v>0</v>
      </c>
      <c r="H18" s="125">
        <f>COUNTIF(6!D$15:D$54,"&gt;0")</f>
        <v>0</v>
      </c>
      <c r="I18" s="128">
        <f>COUNTIF(6!E$15:E$54,I$9)</f>
        <v>0</v>
      </c>
      <c r="J18" s="128">
        <f>COUNTIF(6!F$15:F$54,J$9)</f>
        <v>0</v>
      </c>
      <c r="K18" s="128">
        <f>COUNTIF(6!G$15:G$54,K$9)</f>
        <v>0</v>
      </c>
      <c r="L18" s="128">
        <f>COUNTIF(6!H$15:H$54,L$9)</f>
        <v>0</v>
      </c>
      <c r="M18" s="128">
        <f>COUNTIF(6!H$15:H$54,M$9)</f>
        <v>0</v>
      </c>
      <c r="N18" s="128">
        <f>COUNTIF(6!I$15:I$54,N$9)</f>
        <v>0</v>
      </c>
      <c r="O18" s="128">
        <f>COUNTIF(6!J$15:J$54,O$9)</f>
        <v>0</v>
      </c>
      <c r="P18" s="128">
        <f>COUNTIF(6!J$15:J$54,P$9)</f>
        <v>0</v>
      </c>
      <c r="Q18" s="128">
        <f>COUNTIF(6!K$15:K$54,Q$9)</f>
        <v>0</v>
      </c>
      <c r="R18" s="128">
        <f>COUNTIF(6!L$15:L$54,R$9)</f>
        <v>0</v>
      </c>
      <c r="S18" s="147">
        <f>COUNTIF(6!L$15:L$54,S$9)</f>
        <v>0</v>
      </c>
      <c r="T18" s="147">
        <f>COUNTIF(6!M$15:M$54,T$9)</f>
        <v>0</v>
      </c>
      <c r="U18" s="147">
        <f>COUNTIF(6!N$15:N$54,U$9)</f>
        <v>0</v>
      </c>
      <c r="V18" s="128">
        <f>COUNTIF(6!O$15:O$54,V$9)</f>
        <v>0</v>
      </c>
      <c r="W18" s="128">
        <f>COUNTIF(6!P$15:P$54,W$9)</f>
        <v>0</v>
      </c>
      <c r="X18" s="128">
        <f>COUNTIF(6!P$15:P$54,X$9)</f>
        <v>0</v>
      </c>
      <c r="Y18" s="128">
        <f>COUNTIF(6!P$15:P$54,Y$9)</f>
        <v>0</v>
      </c>
      <c r="Z18" s="152">
        <f>COUNTIF(6!Q$15:Q$54,Z$9)</f>
        <v>0</v>
      </c>
      <c r="AA18" s="153">
        <f>COUNTIF(6!R$15:R$54,AA$9)</f>
        <v>0</v>
      </c>
      <c r="AB18" s="153">
        <f>COUNTIF(6!S$15:S$54,AB$9)</f>
        <v>0</v>
      </c>
      <c r="AC18" s="153">
        <f>COUNTIF(6!T$15:T$54,AC$9)</f>
        <v>0</v>
      </c>
      <c r="AD18" s="119">
        <f>COUNTIF(6!$V$15:$V$54,AD$9)</f>
        <v>0</v>
      </c>
      <c r="AE18" s="131">
        <f>COUNTIF(6!$V$15:$V$54,AE$9)</f>
        <v>0</v>
      </c>
      <c r="AF18" s="131">
        <f>COUNTIF(6!$V$15:$V$54,AF$9)</f>
        <v>0</v>
      </c>
      <c r="AG18" s="134">
        <f>COUNTIF(6!$V$15:$V$54,AG$9)</f>
        <v>0</v>
      </c>
      <c r="AH18" s="48">
        <f>COUNTIF(6!X:X,1)</f>
        <v>0</v>
      </c>
      <c r="AI18" s="259" t="e">
        <f>SUM(AD18:AD22)/SUM($H18:$H22)*100</f>
        <v>#DIV/0!</v>
      </c>
      <c r="AJ18" s="262" t="e">
        <f>SUM(AE18:AE22)/SUM($H18:$H22)*100</f>
        <v>#DIV/0!</v>
      </c>
      <c r="AK18" s="262" t="e">
        <f>SUM(AF18:AF22)/SUM($H18:$H22)*100</f>
        <v>#DIV/0!</v>
      </c>
      <c r="AL18" s="265" t="e">
        <f>SUM(AG18:AG22)/SUM($H18:$H22)*100</f>
        <v>#DIV/0!</v>
      </c>
      <c r="AM18" s="207" t="e">
        <f>SUM(AI18:AL22)</f>
        <v>#DIV/0!</v>
      </c>
      <c r="AO18" s="44"/>
      <c r="AP18" s="75" t="s">
        <v>53</v>
      </c>
    </row>
    <row r="19" spans="2:42" ht="16.5" customHeight="1">
      <c r="B19" s="269"/>
      <c r="C19" s="114">
        <f>IF(7!K$1="","",7!K$1)</f>
      </c>
      <c r="D19" s="112">
        <f>IF(7!D$6="","",7!D$6)</f>
      </c>
      <c r="E19" s="115">
        <f>IF(7!E$5="","",7!E$5)</f>
      </c>
      <c r="F19" s="120">
        <f>COUNTA(7!B$15:B$54)</f>
        <v>0</v>
      </c>
      <c r="G19" s="123">
        <f>COUNTIF(7!C$15:C$54,"да")</f>
        <v>0</v>
      </c>
      <c r="H19" s="126">
        <f>COUNTIF(7!D$15:D$54,"&gt;0")</f>
        <v>0</v>
      </c>
      <c r="I19" s="129">
        <f>COUNTIF(7!E$15:E$54,I$9)</f>
        <v>0</v>
      </c>
      <c r="J19" s="129">
        <f>COUNTIF(7!F$15:F$54,J$9)</f>
        <v>0</v>
      </c>
      <c r="K19" s="129">
        <f>COUNTIF(7!G$15:G$54,K$9)</f>
        <v>0</v>
      </c>
      <c r="L19" s="129">
        <f>COUNTIF(7!H$15:H$54,L$9)</f>
        <v>0</v>
      </c>
      <c r="M19" s="129">
        <f>COUNTIF(7!H$15:H$54,M$9)</f>
        <v>0</v>
      </c>
      <c r="N19" s="129">
        <f>COUNTIF(7!I$15:I$54,N$9)</f>
        <v>0</v>
      </c>
      <c r="O19" s="129">
        <f>COUNTIF(7!J$15:J$54,O$9)</f>
        <v>0</v>
      </c>
      <c r="P19" s="129">
        <f>COUNTIF(7!J$15:J$54,P$9)</f>
        <v>0</v>
      </c>
      <c r="Q19" s="129">
        <f>COUNTIF(7!K$15:K$54,Q$9)</f>
        <v>0</v>
      </c>
      <c r="R19" s="129">
        <f>COUNTIF(7!L$15:L$54,R$9)</f>
        <v>0</v>
      </c>
      <c r="S19" s="148">
        <f>COUNTIF(7!L$15:L$54,S$9)</f>
        <v>0</v>
      </c>
      <c r="T19" s="148">
        <f>COUNTIF(7!M$15:M$54,T$9)</f>
        <v>0</v>
      </c>
      <c r="U19" s="148">
        <f>COUNTIF(7!N$15:N$54,U$9)</f>
        <v>0</v>
      </c>
      <c r="V19" s="129">
        <f>COUNTIF(7!O$15:O$54,V$9)</f>
        <v>0</v>
      </c>
      <c r="W19" s="129">
        <f>COUNTIF(7!P$15:P$54,W$9)</f>
        <v>0</v>
      </c>
      <c r="X19" s="129">
        <f>COUNTIF(7!P$15:P$54,X$9)</f>
        <v>0</v>
      </c>
      <c r="Y19" s="129">
        <f>COUNTIF(7!P$15:P$54,Y$9)</f>
        <v>0</v>
      </c>
      <c r="Z19" s="154">
        <f>COUNTIF(7!Q$15:Q$54,Z$9)</f>
        <v>0</v>
      </c>
      <c r="AA19" s="155">
        <f>COUNTIF(7!R$15:R$54,AA$9)</f>
        <v>0</v>
      </c>
      <c r="AB19" s="155">
        <f>COUNTIF(7!S$15:S$54,AB$9)</f>
        <v>0</v>
      </c>
      <c r="AC19" s="155">
        <f>COUNTIF(7!T$15:T$54,AC$9)</f>
        <v>0</v>
      </c>
      <c r="AD19" s="120">
        <f>COUNTIF(7!$V$15:$V$54,AD$9)</f>
        <v>0</v>
      </c>
      <c r="AE19" s="132">
        <f>COUNTIF(7!$V$15:$V$54,AE$9)</f>
        <v>0</v>
      </c>
      <c r="AF19" s="132">
        <f>COUNTIF(7!$V$15:$V$54,AF$9)</f>
        <v>0</v>
      </c>
      <c r="AG19" s="135">
        <f>COUNTIF(7!$V$15:$V$54,AG$9)</f>
        <v>0</v>
      </c>
      <c r="AH19" s="49">
        <f>COUNTIF(7!X:X,1)</f>
        <v>0</v>
      </c>
      <c r="AI19" s="260"/>
      <c r="AJ19" s="263"/>
      <c r="AK19" s="263"/>
      <c r="AL19" s="266"/>
      <c r="AM19" s="208"/>
      <c r="AO19" s="44"/>
      <c r="AP19" s="75" t="s">
        <v>54</v>
      </c>
    </row>
    <row r="20" spans="2:42" ht="16.5" customHeight="1">
      <c r="B20" s="269"/>
      <c r="C20" s="114">
        <f>IF(8!K$1="","",8!K$1)</f>
      </c>
      <c r="D20" s="112">
        <f>IF(8!D$6="","",8!D$6)</f>
      </c>
      <c r="E20" s="115">
        <f>IF(8!E$5="","",8!E$5)</f>
      </c>
      <c r="F20" s="120">
        <f>COUNTA(8!B$15:B$54)</f>
        <v>0</v>
      </c>
      <c r="G20" s="123">
        <f>COUNTIF(8!C$15:C$54,"да")</f>
        <v>0</v>
      </c>
      <c r="H20" s="126">
        <f>COUNTIF(8!D$15:D$54,"&gt;0")</f>
        <v>0</v>
      </c>
      <c r="I20" s="129">
        <f>COUNTIF(8!E$15:E$54,I$9)</f>
        <v>0</v>
      </c>
      <c r="J20" s="129">
        <f>COUNTIF(8!F$15:F$54,J$9)</f>
        <v>0</v>
      </c>
      <c r="K20" s="129">
        <f>COUNTIF(8!G$15:G$54,K$9)</f>
        <v>0</v>
      </c>
      <c r="L20" s="129">
        <f>COUNTIF(8!H$15:H$54,L$9)</f>
        <v>0</v>
      </c>
      <c r="M20" s="129">
        <f>COUNTIF(8!H$15:H$54,M$9)</f>
        <v>0</v>
      </c>
      <c r="N20" s="129">
        <f>COUNTIF(8!I$15:I$54,N$9)</f>
        <v>0</v>
      </c>
      <c r="O20" s="129">
        <f>COUNTIF(8!J$15:J$54,O$9)</f>
        <v>0</v>
      </c>
      <c r="P20" s="129">
        <f>COUNTIF(8!J$15:J$54,P$9)</f>
        <v>0</v>
      </c>
      <c r="Q20" s="129">
        <f>COUNTIF(8!K$15:K$54,Q$9)</f>
        <v>0</v>
      </c>
      <c r="R20" s="129">
        <f>COUNTIF(8!L$15:L$54,R$9)</f>
        <v>0</v>
      </c>
      <c r="S20" s="148">
        <f>COUNTIF(8!L$15:L$54,S$9)</f>
        <v>0</v>
      </c>
      <c r="T20" s="148">
        <f>COUNTIF(8!M$15:M$54,T$9)</f>
        <v>0</v>
      </c>
      <c r="U20" s="148">
        <f>COUNTIF(8!N$15:N$54,U$9)</f>
        <v>0</v>
      </c>
      <c r="V20" s="129">
        <f>COUNTIF(8!O$15:O$54,V$9)</f>
        <v>0</v>
      </c>
      <c r="W20" s="129">
        <f>COUNTIF(8!P$15:P$54,W$9)</f>
        <v>0</v>
      </c>
      <c r="X20" s="129">
        <f>COUNTIF(8!P$15:P$54,X$9)</f>
        <v>0</v>
      </c>
      <c r="Y20" s="129">
        <f>COUNTIF(8!P$15:P$54,Y$9)</f>
        <v>0</v>
      </c>
      <c r="Z20" s="154">
        <f>COUNTIF(8!Q$15:Q$54,Z$9)</f>
        <v>0</v>
      </c>
      <c r="AA20" s="155">
        <f>COUNTIF(8!R$15:R$54,AA$9)</f>
        <v>0</v>
      </c>
      <c r="AB20" s="155">
        <f>COUNTIF(8!S$15:S$54,AB$9)</f>
        <v>0</v>
      </c>
      <c r="AC20" s="155">
        <f>COUNTIF(8!T$15:T$54,AC$9)</f>
        <v>0</v>
      </c>
      <c r="AD20" s="120">
        <f>COUNTIF(8!$V$15:$V$54,AD$9)</f>
        <v>0</v>
      </c>
      <c r="AE20" s="132">
        <f>COUNTIF(8!$V$15:$V$54,AE$9)</f>
        <v>0</v>
      </c>
      <c r="AF20" s="132">
        <f>COUNTIF(8!$V$15:$V$54,AF$9)</f>
        <v>0</v>
      </c>
      <c r="AG20" s="135">
        <f>COUNTIF(8!$V$15:$V$54,AG$9)</f>
        <v>0</v>
      </c>
      <c r="AH20" s="49">
        <f>COUNTIF(8!X:X,1)</f>
        <v>0</v>
      </c>
      <c r="AI20" s="260"/>
      <c r="AJ20" s="263"/>
      <c r="AK20" s="263"/>
      <c r="AL20" s="266"/>
      <c r="AM20" s="208"/>
      <c r="AO20" s="44"/>
      <c r="AP20" s="75" t="s">
        <v>55</v>
      </c>
    </row>
    <row r="21" spans="2:42" ht="16.5" customHeight="1">
      <c r="B21" s="269"/>
      <c r="C21" s="114">
        <f>IF(9!K$1="","",9!K$1)</f>
      </c>
      <c r="D21" s="112">
        <f>IF(9!D$6="","",9!D$6)</f>
      </c>
      <c r="E21" s="115">
        <f>IF(9!E$5="","",9!E$5)</f>
      </c>
      <c r="F21" s="120">
        <f>COUNTA(9!B$15:B$54)</f>
        <v>0</v>
      </c>
      <c r="G21" s="123">
        <f>COUNTIF(9!C$15:C$54,"да")</f>
        <v>0</v>
      </c>
      <c r="H21" s="126">
        <f>COUNTIF(9!D$15:D$54,"&gt;0")</f>
        <v>0</v>
      </c>
      <c r="I21" s="129">
        <f>COUNTIF(9!E$15:E$54,I$9)</f>
        <v>0</v>
      </c>
      <c r="J21" s="129">
        <f>COUNTIF(9!F$15:F$54,J$9)</f>
        <v>0</v>
      </c>
      <c r="K21" s="129">
        <f>COUNTIF(9!G$15:G$54,K$9)</f>
        <v>0</v>
      </c>
      <c r="L21" s="129">
        <f>COUNTIF(9!H$15:H$54,L$9)</f>
        <v>0</v>
      </c>
      <c r="M21" s="129">
        <f>COUNTIF(9!H$15:H$54,M$9)</f>
        <v>0</v>
      </c>
      <c r="N21" s="129">
        <f>COUNTIF(9!I$15:I$54,N$9)</f>
        <v>0</v>
      </c>
      <c r="O21" s="129">
        <f>COUNTIF(9!J$15:J$54,O$9)</f>
        <v>0</v>
      </c>
      <c r="P21" s="129">
        <f>COUNTIF(9!J$15:J$54,P$9)</f>
        <v>0</v>
      </c>
      <c r="Q21" s="129">
        <f>COUNTIF(9!K$15:K$54,Q$9)</f>
        <v>0</v>
      </c>
      <c r="R21" s="129">
        <f>COUNTIF(9!L$15:L$54,R$9)</f>
        <v>0</v>
      </c>
      <c r="S21" s="148">
        <f>COUNTIF(9!L$15:L$54,S$9)</f>
        <v>0</v>
      </c>
      <c r="T21" s="148">
        <f>COUNTIF(9!M$15:M$54,T$9)</f>
        <v>0</v>
      </c>
      <c r="U21" s="148">
        <f>COUNTIF(9!N$15:N$54,U$9)</f>
        <v>0</v>
      </c>
      <c r="V21" s="129">
        <f>COUNTIF(9!O$15:O$54,V$9)</f>
        <v>0</v>
      </c>
      <c r="W21" s="129">
        <f>COUNTIF(9!P$15:P$54,W$9)</f>
        <v>0</v>
      </c>
      <c r="X21" s="129">
        <f>COUNTIF(9!P$15:P$54,X$9)</f>
        <v>0</v>
      </c>
      <c r="Y21" s="129">
        <f>COUNTIF(9!P$15:P$54,Y$9)</f>
        <v>0</v>
      </c>
      <c r="Z21" s="154">
        <f>COUNTIF(9!Q$15:Q$54,Z$9)</f>
        <v>0</v>
      </c>
      <c r="AA21" s="155">
        <f>COUNTIF(9!R$15:R$54,AA$9)</f>
        <v>0</v>
      </c>
      <c r="AB21" s="155">
        <f>COUNTIF(9!S$15:S$54,AB$9)</f>
        <v>0</v>
      </c>
      <c r="AC21" s="155">
        <f>COUNTIF(9!T$15:T$54,AC$9)</f>
        <v>0</v>
      </c>
      <c r="AD21" s="120">
        <f>COUNTIF(9!$V$15:$V$54,AD$9)</f>
        <v>0</v>
      </c>
      <c r="AE21" s="132">
        <f>COUNTIF(9!$V$15:$V$54,AE$9)</f>
        <v>0</v>
      </c>
      <c r="AF21" s="132">
        <f>COUNTIF(9!$V$15:$V$54,AF$9)</f>
        <v>0</v>
      </c>
      <c r="AG21" s="135">
        <f>COUNTIF(9!$V$15:$V$54,AG$9)</f>
        <v>0</v>
      </c>
      <c r="AH21" s="49">
        <f>COUNTIF(9!X:X,1)</f>
        <v>0</v>
      </c>
      <c r="AI21" s="260"/>
      <c r="AJ21" s="263"/>
      <c r="AK21" s="263"/>
      <c r="AL21" s="266"/>
      <c r="AM21" s="208"/>
      <c r="AO21" s="44"/>
      <c r="AP21" s="75" t="s">
        <v>56</v>
      </c>
    </row>
    <row r="22" spans="2:42" ht="16.5" customHeight="1" thickBot="1">
      <c r="B22" s="270"/>
      <c r="C22" s="116">
        <f>IF('10'!K$1="","",'10'!K$1)</f>
      </c>
      <c r="D22" s="117">
        <f>IF('10'!D$6="","",'10'!D$6)</f>
      </c>
      <c r="E22" s="118">
        <f>IF('10'!E$5="","",'10'!E$5)</f>
      </c>
      <c r="F22" s="121">
        <f>COUNTA('10'!B$15:B$54)</f>
        <v>0</v>
      </c>
      <c r="G22" s="124">
        <f>COUNTIF('10'!C$15:C$54,"да")</f>
        <v>0</v>
      </c>
      <c r="H22" s="127">
        <f>COUNTIF('10'!D$15:D$54,"&gt;0")</f>
        <v>0</v>
      </c>
      <c r="I22" s="130">
        <f>COUNTIF('10'!E$15:E$54,I$9)</f>
        <v>0</v>
      </c>
      <c r="J22" s="130">
        <f>COUNTIF('10'!F$15:F$54,J$9)</f>
        <v>0</v>
      </c>
      <c r="K22" s="130">
        <f>COUNTIF('10'!G$15:G$54,K$9)</f>
        <v>0</v>
      </c>
      <c r="L22" s="130">
        <f>COUNTIF('10'!H$15:H$54,L$9)</f>
        <v>0</v>
      </c>
      <c r="M22" s="130">
        <f>COUNTIF('10'!H$15:H$54,M$9)</f>
        <v>0</v>
      </c>
      <c r="N22" s="130">
        <f>COUNTIF('10'!I$15:I$54,N$9)</f>
        <v>0</v>
      </c>
      <c r="O22" s="130">
        <f>COUNTIF('10'!J$15:J$54,O$9)</f>
        <v>0</v>
      </c>
      <c r="P22" s="130">
        <f>COUNTIF('10'!J$15:J$54,P$9)</f>
        <v>0</v>
      </c>
      <c r="Q22" s="130">
        <f>COUNTIF('10'!K$15:K$54,Q$9)</f>
        <v>0</v>
      </c>
      <c r="R22" s="130">
        <f>COUNTIF('10'!L$15:L$54,R$9)</f>
        <v>0</v>
      </c>
      <c r="S22" s="149">
        <f>COUNTIF('10'!L$15:L$54,S$9)</f>
        <v>0</v>
      </c>
      <c r="T22" s="149">
        <f>COUNTIF('10'!M$15:M$54,T$9)</f>
        <v>0</v>
      </c>
      <c r="U22" s="149">
        <f>COUNTIF('10'!N$15:N$54,U$9)</f>
        <v>0</v>
      </c>
      <c r="V22" s="130">
        <f>COUNTIF('10'!O$15:O$54,V$9)</f>
        <v>0</v>
      </c>
      <c r="W22" s="130">
        <f>COUNTIF('10'!P$15:P$54,W$9)</f>
        <v>0</v>
      </c>
      <c r="X22" s="130">
        <f>COUNTIF('10'!P$15:P$54,X$9)</f>
        <v>0</v>
      </c>
      <c r="Y22" s="130">
        <f>COUNTIF('10'!P$15:P$54,Y$9)</f>
        <v>0</v>
      </c>
      <c r="Z22" s="156">
        <f>COUNTIF('10'!Q$15:Q$54,Z$9)</f>
        <v>0</v>
      </c>
      <c r="AA22" s="157">
        <f>COUNTIF('10'!R$15:R$54,AA$9)</f>
        <v>0</v>
      </c>
      <c r="AB22" s="157">
        <f>COUNTIF('10'!S$15:S$54,AB$9)</f>
        <v>0</v>
      </c>
      <c r="AC22" s="157">
        <f>COUNTIF('10'!T$15:T$54,AC$9)</f>
        <v>0</v>
      </c>
      <c r="AD22" s="121">
        <f>COUNTIF('10'!$V$15:$V$54,AD$9)</f>
        <v>0</v>
      </c>
      <c r="AE22" s="133">
        <f>COUNTIF('10'!$V$15:$V$54,AE$9)</f>
        <v>0</v>
      </c>
      <c r="AF22" s="133">
        <f>COUNTIF('10'!$V$15:$V$54,AF$9)</f>
        <v>0</v>
      </c>
      <c r="AG22" s="136">
        <f>COUNTIF('10'!$V$15:$V$54,AG$9)</f>
        <v>0</v>
      </c>
      <c r="AH22" s="51">
        <f>COUNTIF('10'!X:X,1)</f>
        <v>0</v>
      </c>
      <c r="AI22" s="261"/>
      <c r="AJ22" s="264"/>
      <c r="AK22" s="264"/>
      <c r="AL22" s="267"/>
      <c r="AM22" s="209"/>
      <c r="AO22" s="44"/>
      <c r="AP22" s="75" t="s">
        <v>57</v>
      </c>
    </row>
    <row r="23" spans="2:42" ht="16.5" customHeight="1">
      <c r="B23" s="268">
        <f>IF(SUM(AD23:AG27)=0,"",B13)</f>
      </c>
      <c r="C23" s="111">
        <f>IF('11'!K$1="","",'11'!K$1)</f>
      </c>
      <c r="D23" s="112">
        <f>IF('11'!D$6="","",'11'!D$6)</f>
      </c>
      <c r="E23" s="113">
        <f>IF('11'!E$5="","",'11'!E$5)</f>
      </c>
      <c r="F23" s="119">
        <f>COUNTA('11'!B$15:B$54)</f>
        <v>0</v>
      </c>
      <c r="G23" s="122">
        <f>COUNTIF('11'!C$15:C$54,"да")</f>
        <v>0</v>
      </c>
      <c r="H23" s="125">
        <f>COUNTIF('11'!D$15:D$54,"&gt;0")</f>
        <v>0</v>
      </c>
      <c r="I23" s="128">
        <f>COUNTIF('11'!E$15:E$54,I$9)</f>
        <v>0</v>
      </c>
      <c r="J23" s="128">
        <f>COUNTIF('11'!F$15:F$54,J$9)</f>
        <v>0</v>
      </c>
      <c r="K23" s="128">
        <f>COUNTIF('11'!G$15:G$54,K$9)</f>
        <v>0</v>
      </c>
      <c r="L23" s="128">
        <f>COUNTIF('11'!H$15:H$54,L$9)</f>
        <v>0</v>
      </c>
      <c r="M23" s="128">
        <f>COUNTIF('11'!H$15:H$54,M$9)</f>
        <v>0</v>
      </c>
      <c r="N23" s="128">
        <f>COUNTIF('11'!I$15:I$54,N$9)</f>
        <v>0</v>
      </c>
      <c r="O23" s="128">
        <f>COUNTIF('11'!J$15:J$54,O$9)</f>
        <v>0</v>
      </c>
      <c r="P23" s="128">
        <f>COUNTIF('11'!J$15:J$54,P$9)</f>
        <v>0</v>
      </c>
      <c r="Q23" s="128">
        <f>COUNTIF('11'!K$15:K$54,Q$9)</f>
        <v>0</v>
      </c>
      <c r="R23" s="128">
        <f>COUNTIF('11'!L$15:L$54,R$9)</f>
        <v>0</v>
      </c>
      <c r="S23" s="147">
        <f>COUNTIF('11'!L$15:L$54,S$9)</f>
        <v>0</v>
      </c>
      <c r="T23" s="147">
        <f>COUNTIF('11'!M$15:M$54,T$9)</f>
        <v>0</v>
      </c>
      <c r="U23" s="147">
        <f>COUNTIF('11'!N$15:N$54,U$9)</f>
        <v>0</v>
      </c>
      <c r="V23" s="128">
        <f>COUNTIF('11'!O$15:O$54,V$9)</f>
        <v>0</v>
      </c>
      <c r="W23" s="128">
        <f>COUNTIF('11'!P$15:P$54,W$9)</f>
        <v>0</v>
      </c>
      <c r="X23" s="128">
        <f>COUNTIF('11'!P$15:P$54,X$9)</f>
        <v>0</v>
      </c>
      <c r="Y23" s="128">
        <f>COUNTIF('11'!P$15:P$54,Y$9)</f>
        <v>0</v>
      </c>
      <c r="Z23" s="152">
        <f>COUNTIF('11'!Q$15:Q$54,Z$9)</f>
        <v>0</v>
      </c>
      <c r="AA23" s="153">
        <f>COUNTIF('11'!R$15:R$54,AA$9)</f>
        <v>0</v>
      </c>
      <c r="AB23" s="153">
        <f>COUNTIF('11'!S$15:S$54,AB$9)</f>
        <v>0</v>
      </c>
      <c r="AC23" s="153">
        <f>COUNTIF('11'!T$15:T$54,AC$9)</f>
        <v>0</v>
      </c>
      <c r="AD23" s="119">
        <f>COUNTIF('11'!$V$15:$V$54,AD$9)</f>
        <v>0</v>
      </c>
      <c r="AE23" s="131">
        <f>COUNTIF('11'!$V$15:$V$54,AE$9)</f>
        <v>0</v>
      </c>
      <c r="AF23" s="131">
        <f>COUNTIF('11'!$V$15:$V$54,AF$9)</f>
        <v>0</v>
      </c>
      <c r="AG23" s="134">
        <f>COUNTIF('11'!$V$15:$V$54,AG$9)</f>
        <v>0</v>
      </c>
      <c r="AH23" s="48">
        <f>COUNTIF('11'!X:X,1)</f>
        <v>0</v>
      </c>
      <c r="AI23" s="259" t="e">
        <f>SUM(AD23:AD27)/SUM($H23:$H27)*100</f>
        <v>#DIV/0!</v>
      </c>
      <c r="AJ23" s="262" t="e">
        <f>SUM(AE23:AE27)/SUM($H23:$H27)*100</f>
        <v>#DIV/0!</v>
      </c>
      <c r="AK23" s="262" t="e">
        <f>SUM(AF23:AF27)/SUM($H23:$H27)*100</f>
        <v>#DIV/0!</v>
      </c>
      <c r="AL23" s="265" t="e">
        <f>SUM(AG23:AG27)/SUM($H23:$H27)*100</f>
        <v>#DIV/0!</v>
      </c>
      <c r="AM23" s="207" t="e">
        <f>SUM(AI23:AL27)</f>
        <v>#DIV/0!</v>
      </c>
      <c r="AO23" s="44"/>
      <c r="AP23" s="75" t="s">
        <v>59</v>
      </c>
    </row>
    <row r="24" spans="2:42" ht="16.5" customHeight="1">
      <c r="B24" s="269"/>
      <c r="C24" s="114">
        <f>IF('12'!K$1="","",'12'!K$1)</f>
      </c>
      <c r="D24" s="112">
        <f>IF('12'!D$6="","",'12'!D$6)</f>
      </c>
      <c r="E24" s="115">
        <f>IF('12'!E$5="","",'12'!E$5)</f>
      </c>
      <c r="F24" s="120">
        <f>COUNTA('12'!B$15:B$54)</f>
        <v>0</v>
      </c>
      <c r="G24" s="123">
        <f>COUNTIF('12'!C$15:C$54,"да")</f>
        <v>0</v>
      </c>
      <c r="H24" s="126">
        <f>COUNTIF('12'!D$15:D$54,"&gt;0")</f>
        <v>0</v>
      </c>
      <c r="I24" s="129">
        <f>COUNTIF('12'!E$15:E$54,I$9)</f>
        <v>0</v>
      </c>
      <c r="J24" s="129">
        <f>COUNTIF('12'!F$15:F$54,J$9)</f>
        <v>0</v>
      </c>
      <c r="K24" s="129">
        <f>COUNTIF('12'!G$15:G$54,K$9)</f>
        <v>0</v>
      </c>
      <c r="L24" s="129">
        <f>COUNTIF('12'!H$15:H$54,L$9)</f>
        <v>0</v>
      </c>
      <c r="M24" s="129">
        <f>COUNTIF('12'!H$15:H$54,M$9)</f>
        <v>0</v>
      </c>
      <c r="N24" s="129">
        <f>COUNTIF('12'!I$15:I$54,N$9)</f>
        <v>0</v>
      </c>
      <c r="O24" s="129">
        <f>COUNTIF('12'!J$15:J$54,O$9)</f>
        <v>0</v>
      </c>
      <c r="P24" s="129">
        <f>COUNTIF('12'!J$15:J$54,P$9)</f>
        <v>0</v>
      </c>
      <c r="Q24" s="129">
        <f>COUNTIF('12'!K$15:K$54,Q$9)</f>
        <v>0</v>
      </c>
      <c r="R24" s="129">
        <f>COUNTIF('12'!L$15:L$54,R$9)</f>
        <v>0</v>
      </c>
      <c r="S24" s="148">
        <f>COUNTIF('12'!L$15:L$54,S$9)</f>
        <v>0</v>
      </c>
      <c r="T24" s="148">
        <f>COUNTIF('12'!M$15:M$54,T$9)</f>
        <v>0</v>
      </c>
      <c r="U24" s="148">
        <f>COUNTIF('12'!N$15:N$54,U$9)</f>
        <v>0</v>
      </c>
      <c r="V24" s="129">
        <f>COUNTIF('12'!O$15:O$54,V$9)</f>
        <v>0</v>
      </c>
      <c r="W24" s="129">
        <f>COUNTIF('12'!P$15:P$54,W$9)</f>
        <v>0</v>
      </c>
      <c r="X24" s="129">
        <f>COUNTIF('12'!P$15:P$54,X$9)</f>
        <v>0</v>
      </c>
      <c r="Y24" s="129">
        <f>COUNTIF('12'!P$15:P$54,Y$9)</f>
        <v>0</v>
      </c>
      <c r="Z24" s="154">
        <f>COUNTIF('12'!Q$15:Q$54,Z$9)</f>
        <v>0</v>
      </c>
      <c r="AA24" s="155">
        <f>COUNTIF('12'!R$15:R$54,AA$9)</f>
        <v>0</v>
      </c>
      <c r="AB24" s="155">
        <f>COUNTIF('12'!S$15:S$54,AB$9)</f>
        <v>0</v>
      </c>
      <c r="AC24" s="155">
        <f>COUNTIF('12'!T$15:T$54,AC$9)</f>
        <v>0</v>
      </c>
      <c r="AD24" s="120">
        <f>COUNTIF('12'!$V$15:$V$54,AD$9)</f>
        <v>0</v>
      </c>
      <c r="AE24" s="132">
        <f>COUNTIF('12'!$V$15:$V$54,AE$9)</f>
        <v>0</v>
      </c>
      <c r="AF24" s="132">
        <f>COUNTIF('12'!$V$15:$V$54,AF$9)</f>
        <v>0</v>
      </c>
      <c r="AG24" s="135">
        <f>COUNTIF('12'!$V$15:$V$54,AG$9)</f>
        <v>0</v>
      </c>
      <c r="AH24" s="49">
        <f>COUNTIF('12'!X:X,1)</f>
        <v>0</v>
      </c>
      <c r="AI24" s="260"/>
      <c r="AJ24" s="263"/>
      <c r="AK24" s="263"/>
      <c r="AL24" s="266"/>
      <c r="AM24" s="208"/>
      <c r="AO24" s="44"/>
      <c r="AP24" s="75" t="s">
        <v>58</v>
      </c>
    </row>
    <row r="25" spans="2:42" ht="16.5" customHeight="1">
      <c r="B25" s="269"/>
      <c r="C25" s="114">
        <f>IF('13'!K$1="","",'13'!K$1)</f>
      </c>
      <c r="D25" s="112">
        <f>IF('13'!D$6="","",'13'!D$6)</f>
      </c>
      <c r="E25" s="115">
        <f>IF('13'!E$5="","",'13'!E$5)</f>
      </c>
      <c r="F25" s="120">
        <f>COUNTA('13'!B$15:B$54)</f>
        <v>0</v>
      </c>
      <c r="G25" s="123">
        <f>COUNTIF('13'!C$15:C$54,"да")</f>
        <v>0</v>
      </c>
      <c r="H25" s="126">
        <f>COUNTIF('13'!D$15:D$54,"&gt;0")</f>
        <v>0</v>
      </c>
      <c r="I25" s="129">
        <f>COUNTIF('13'!E$15:E$54,I$9)</f>
        <v>0</v>
      </c>
      <c r="J25" s="129">
        <f>COUNTIF('13'!F$15:F$54,J$9)</f>
        <v>0</v>
      </c>
      <c r="K25" s="129">
        <f>COUNTIF('13'!G$15:G$54,K$9)</f>
        <v>0</v>
      </c>
      <c r="L25" s="129">
        <f>COUNTIF('13'!H$15:H$54,L$9)</f>
        <v>0</v>
      </c>
      <c r="M25" s="129">
        <f>COUNTIF('13'!H$15:H$54,M$9)</f>
        <v>0</v>
      </c>
      <c r="N25" s="129">
        <f>COUNTIF('13'!I$15:I$54,N$9)</f>
        <v>0</v>
      </c>
      <c r="O25" s="129">
        <f>COUNTIF('13'!J$15:J$54,O$9)</f>
        <v>0</v>
      </c>
      <c r="P25" s="129">
        <f>COUNTIF('13'!J$15:J$54,P$9)</f>
        <v>0</v>
      </c>
      <c r="Q25" s="129">
        <f>COUNTIF('13'!K$15:K$54,Q$9)</f>
        <v>0</v>
      </c>
      <c r="R25" s="129">
        <f>COUNTIF('13'!L$15:L$54,R$9)</f>
        <v>0</v>
      </c>
      <c r="S25" s="148">
        <f>COUNTIF('13'!L$15:L$54,S$9)</f>
        <v>0</v>
      </c>
      <c r="T25" s="148">
        <f>COUNTIF('13'!M$15:M$54,T$9)</f>
        <v>0</v>
      </c>
      <c r="U25" s="148">
        <f>COUNTIF('13'!N$15:N$54,U$9)</f>
        <v>0</v>
      </c>
      <c r="V25" s="129">
        <f>COUNTIF('13'!O$15:O$54,V$9)</f>
        <v>0</v>
      </c>
      <c r="W25" s="129">
        <f>COUNTIF('13'!P$15:P$54,W$9)</f>
        <v>0</v>
      </c>
      <c r="X25" s="129">
        <f>COUNTIF('13'!P$15:P$54,X$9)</f>
        <v>0</v>
      </c>
      <c r="Y25" s="129">
        <f>COUNTIF('13'!P$15:P$54,Y$9)</f>
        <v>0</v>
      </c>
      <c r="Z25" s="154">
        <f>COUNTIF('13'!Q$15:Q$54,Z$9)</f>
        <v>0</v>
      </c>
      <c r="AA25" s="155">
        <f>COUNTIF('13'!R$15:R$54,AA$9)</f>
        <v>0</v>
      </c>
      <c r="AB25" s="155">
        <f>COUNTIF('13'!S$15:S$54,AB$9)</f>
        <v>0</v>
      </c>
      <c r="AC25" s="155">
        <f>COUNTIF('13'!T$15:T$54,AC$9)</f>
        <v>0</v>
      </c>
      <c r="AD25" s="120">
        <f>COUNTIF('13'!$V$15:$V$54,AD$9)</f>
        <v>0</v>
      </c>
      <c r="AE25" s="132">
        <f>COUNTIF('13'!$V$15:$V$54,AE$9)</f>
        <v>0</v>
      </c>
      <c r="AF25" s="132">
        <f>COUNTIF('13'!$V$15:$V$54,AF$9)</f>
        <v>0</v>
      </c>
      <c r="AG25" s="135">
        <f>COUNTIF('13'!$V$15:$V$54,AG$9)</f>
        <v>0</v>
      </c>
      <c r="AH25" s="49">
        <f>COUNTIF('13'!X:X,1)</f>
        <v>0</v>
      </c>
      <c r="AI25" s="260"/>
      <c r="AJ25" s="263"/>
      <c r="AK25" s="263"/>
      <c r="AL25" s="266"/>
      <c r="AM25" s="208"/>
      <c r="AO25" s="44"/>
      <c r="AP25" s="75" t="s">
        <v>60</v>
      </c>
    </row>
    <row r="26" spans="2:42" ht="16.5" customHeight="1">
      <c r="B26" s="269"/>
      <c r="C26" s="114">
        <f>IF('14'!K$1="","",'14'!K$1)</f>
      </c>
      <c r="D26" s="112">
        <f>IF('14'!D$6="","",'14'!D$6)</f>
      </c>
      <c r="E26" s="115">
        <f>IF('14'!E$5="","",'14'!E$5)</f>
      </c>
      <c r="F26" s="120">
        <f>COUNTA('14'!B$15:B$54)</f>
        <v>0</v>
      </c>
      <c r="G26" s="123">
        <f>COUNTIF('14'!C$15:C$54,"да")</f>
        <v>0</v>
      </c>
      <c r="H26" s="126">
        <f>COUNTIF('14'!D$15:D$54,"&gt;0")</f>
        <v>0</v>
      </c>
      <c r="I26" s="129">
        <f>COUNTIF('14'!E$15:E$54,I$9)</f>
        <v>0</v>
      </c>
      <c r="J26" s="129">
        <f>COUNTIF('14'!F$15:F$54,J$9)</f>
        <v>0</v>
      </c>
      <c r="K26" s="129">
        <f>COUNTIF('14'!G$15:G$54,K$9)</f>
        <v>0</v>
      </c>
      <c r="L26" s="129">
        <f>COUNTIF('14'!H$15:H$54,L$9)</f>
        <v>0</v>
      </c>
      <c r="M26" s="129">
        <f>COUNTIF('14'!H$15:H$54,M$9)</f>
        <v>0</v>
      </c>
      <c r="N26" s="129">
        <f>COUNTIF('14'!I$15:I$54,N$9)</f>
        <v>0</v>
      </c>
      <c r="O26" s="129">
        <f>COUNTIF('14'!J$15:J$54,O$9)</f>
        <v>0</v>
      </c>
      <c r="P26" s="129">
        <f>COUNTIF('14'!J$15:J$54,P$9)</f>
        <v>0</v>
      </c>
      <c r="Q26" s="129">
        <f>COUNTIF('14'!K$15:K$54,Q$9)</f>
        <v>0</v>
      </c>
      <c r="R26" s="129">
        <f>COUNTIF('14'!L$15:L$54,R$9)</f>
        <v>0</v>
      </c>
      <c r="S26" s="148">
        <f>COUNTIF('14'!L$15:L$54,S$9)</f>
        <v>0</v>
      </c>
      <c r="T26" s="148">
        <f>COUNTIF('14'!M$15:M$54,T$9)</f>
        <v>0</v>
      </c>
      <c r="U26" s="148">
        <f>COUNTIF('14'!N$15:N$54,U$9)</f>
        <v>0</v>
      </c>
      <c r="V26" s="129">
        <f>COUNTIF('14'!O$15:O$54,V$9)</f>
        <v>0</v>
      </c>
      <c r="W26" s="129">
        <f>COUNTIF('14'!P$15:P$54,W$9)</f>
        <v>0</v>
      </c>
      <c r="X26" s="129">
        <f>COUNTIF('14'!P$15:P$54,X$9)</f>
        <v>0</v>
      </c>
      <c r="Y26" s="129">
        <f>COUNTIF('14'!P$15:P$54,Y$9)</f>
        <v>0</v>
      </c>
      <c r="Z26" s="154">
        <f>COUNTIF('14'!Q$15:Q$54,Z$9)</f>
        <v>0</v>
      </c>
      <c r="AA26" s="155">
        <f>COUNTIF('14'!R$15:R$54,AA$9)</f>
        <v>0</v>
      </c>
      <c r="AB26" s="155">
        <f>COUNTIF('14'!S$15:S$54,AB$9)</f>
        <v>0</v>
      </c>
      <c r="AC26" s="155">
        <f>COUNTIF('14'!T$15:T$54,AC$9)</f>
        <v>0</v>
      </c>
      <c r="AD26" s="120">
        <f>COUNTIF('14'!$V$15:$V$54,AD$9)</f>
        <v>0</v>
      </c>
      <c r="AE26" s="132">
        <f>COUNTIF('14'!$V$15:$V$54,AE$9)</f>
        <v>0</v>
      </c>
      <c r="AF26" s="132">
        <f>COUNTIF('14'!$V$15:$V$54,AF$9)</f>
        <v>0</v>
      </c>
      <c r="AG26" s="135">
        <f>COUNTIF('14'!$V$15:$V$54,AG$9)</f>
        <v>0</v>
      </c>
      <c r="AH26" s="49">
        <f>COUNTIF('14'!X:X,1)</f>
        <v>0</v>
      </c>
      <c r="AI26" s="260"/>
      <c r="AJ26" s="263"/>
      <c r="AK26" s="263"/>
      <c r="AL26" s="266"/>
      <c r="AM26" s="208"/>
      <c r="AO26" s="44"/>
      <c r="AP26" s="75" t="s">
        <v>61</v>
      </c>
    </row>
    <row r="27" spans="2:42" ht="16.5" customHeight="1" thickBot="1">
      <c r="B27" s="270"/>
      <c r="C27" s="116">
        <f>IF('15'!K$1="","",'15'!K$1)</f>
      </c>
      <c r="D27" s="117">
        <f>IF('15'!D$6="","",'15'!D$6)</f>
      </c>
      <c r="E27" s="118">
        <f>IF('15'!E$5="","",'15'!E$5)</f>
      </c>
      <c r="F27" s="121">
        <f>COUNTA('15'!B$15:B$54)</f>
        <v>0</v>
      </c>
      <c r="G27" s="124">
        <f>COUNTIF('15'!C$15:C$54,"да")</f>
        <v>0</v>
      </c>
      <c r="H27" s="127">
        <f>COUNTIF('15'!D$15:D$54,"&gt;0")</f>
        <v>0</v>
      </c>
      <c r="I27" s="130">
        <f>COUNTIF('15'!E$15:E$54,I$9)</f>
        <v>0</v>
      </c>
      <c r="J27" s="130">
        <f>COUNTIF('15'!F$15:F$54,J$9)</f>
        <v>0</v>
      </c>
      <c r="K27" s="130">
        <f>COUNTIF('15'!G$15:G$54,K$9)</f>
        <v>0</v>
      </c>
      <c r="L27" s="130">
        <f>COUNTIF('15'!H$15:H$54,L$9)</f>
        <v>0</v>
      </c>
      <c r="M27" s="130">
        <f>COUNTIF('15'!H$15:H$54,M$9)</f>
        <v>0</v>
      </c>
      <c r="N27" s="130">
        <f>COUNTIF('15'!I$15:I$54,N$9)</f>
        <v>0</v>
      </c>
      <c r="O27" s="130">
        <f>COUNTIF('15'!J$15:J$54,O$9)</f>
        <v>0</v>
      </c>
      <c r="P27" s="130">
        <f>COUNTIF('15'!J$15:J$54,P$9)</f>
        <v>0</v>
      </c>
      <c r="Q27" s="130">
        <f>COUNTIF('15'!K$15:K$54,Q$9)</f>
        <v>0</v>
      </c>
      <c r="R27" s="130">
        <f>COUNTIF('15'!L$15:L$54,R$9)</f>
        <v>0</v>
      </c>
      <c r="S27" s="149">
        <f>COUNTIF('15'!L$15:L$54,S$9)</f>
        <v>0</v>
      </c>
      <c r="T27" s="149">
        <f>COUNTIF('15'!M$15:M$54,T$9)</f>
        <v>0</v>
      </c>
      <c r="U27" s="149">
        <f>COUNTIF('15'!N$15:N$54,U$9)</f>
        <v>0</v>
      </c>
      <c r="V27" s="130">
        <f>COUNTIF('15'!O$15:O$54,V$9)</f>
        <v>0</v>
      </c>
      <c r="W27" s="130">
        <f>COUNTIF('15'!P$15:P$54,W$9)</f>
        <v>0</v>
      </c>
      <c r="X27" s="130">
        <f>COUNTIF('15'!P$15:P$54,X$9)</f>
        <v>0</v>
      </c>
      <c r="Y27" s="130">
        <f>COUNTIF('15'!P$15:P$54,Y$9)</f>
        <v>0</v>
      </c>
      <c r="Z27" s="156">
        <f>COUNTIF('15'!Q$15:Q$54,Z$9)</f>
        <v>0</v>
      </c>
      <c r="AA27" s="157">
        <f>COUNTIF('15'!R$15:R$54,AA$9)</f>
        <v>0</v>
      </c>
      <c r="AB27" s="157">
        <f>COUNTIF('15'!S$15:S$54,AB$9)</f>
        <v>0</v>
      </c>
      <c r="AC27" s="157">
        <f>COUNTIF('15'!T$15:T$54,AC$9)</f>
        <v>0</v>
      </c>
      <c r="AD27" s="121">
        <f>COUNTIF('15'!$V$15:$V$54,AD$9)</f>
        <v>0</v>
      </c>
      <c r="AE27" s="133">
        <f>COUNTIF('15'!$V$15:$V$54,AE$9)</f>
        <v>0</v>
      </c>
      <c r="AF27" s="133">
        <f>COUNTIF('15'!$V$15:$V$54,AF$9)</f>
        <v>0</v>
      </c>
      <c r="AG27" s="136">
        <f>COUNTIF('15'!$V$15:$V$54,AG$9)</f>
        <v>0</v>
      </c>
      <c r="AH27" s="51">
        <f>COUNTIF('15'!X:X,1)</f>
        <v>0</v>
      </c>
      <c r="AI27" s="261"/>
      <c r="AJ27" s="264"/>
      <c r="AK27" s="264"/>
      <c r="AL27" s="267"/>
      <c r="AM27" s="209"/>
      <c r="AO27" s="44"/>
      <c r="AP27" s="75" t="s">
        <v>36</v>
      </c>
    </row>
    <row r="28" spans="2:42" ht="16.5" customHeight="1">
      <c r="B28" s="268">
        <f>IF(SUM(AD28:AG32)=0,"",B13)</f>
      </c>
      <c r="C28" s="111">
        <f>IF('16'!K$1="","",'16'!K$1)</f>
      </c>
      <c r="D28" s="112">
        <f>IF('16'!D$6="","",'16'!D$6)</f>
      </c>
      <c r="E28" s="113">
        <f>IF('16'!E$5="","",'16'!E$5)</f>
      </c>
      <c r="F28" s="119">
        <f>COUNTA('16'!B$15:B$54)</f>
        <v>0</v>
      </c>
      <c r="G28" s="122">
        <f>COUNTIF('16'!C$15:C$54,"да")</f>
        <v>0</v>
      </c>
      <c r="H28" s="125">
        <f>COUNTIF('16'!D$15:D$54,"&gt;0")</f>
        <v>0</v>
      </c>
      <c r="I28" s="128">
        <f>COUNTIF('16'!E$15:E$54,I$9)</f>
        <v>0</v>
      </c>
      <c r="J28" s="128">
        <f>COUNTIF('16'!F$15:F$54,J$9)</f>
        <v>0</v>
      </c>
      <c r="K28" s="128">
        <f>COUNTIF('16'!G$15:G$54,K$9)</f>
        <v>0</v>
      </c>
      <c r="L28" s="128">
        <f>COUNTIF('16'!H$15:H$54,L$9)</f>
        <v>0</v>
      </c>
      <c r="M28" s="128">
        <f>COUNTIF('16'!H$15:H$54,M$9)</f>
        <v>0</v>
      </c>
      <c r="N28" s="128">
        <f>COUNTIF('16'!I$15:I$54,N$9)</f>
        <v>0</v>
      </c>
      <c r="O28" s="128">
        <f>COUNTIF('16'!J$15:J$54,O$9)</f>
        <v>0</v>
      </c>
      <c r="P28" s="128">
        <f>COUNTIF('16'!J$15:J$54,P$9)</f>
        <v>0</v>
      </c>
      <c r="Q28" s="128">
        <f>COUNTIF('16'!K$15:K$54,Q$9)</f>
        <v>0</v>
      </c>
      <c r="R28" s="128">
        <f>COUNTIF('16'!L$15:L$54,R$9)</f>
        <v>0</v>
      </c>
      <c r="S28" s="147">
        <f>COUNTIF('16'!L$15:L$54,S$9)</f>
        <v>0</v>
      </c>
      <c r="T28" s="147">
        <f>COUNTIF('16'!M$15:M$54,T$9)</f>
        <v>0</v>
      </c>
      <c r="U28" s="147">
        <f>COUNTIF('16'!N$15:N$54,U$9)</f>
        <v>0</v>
      </c>
      <c r="V28" s="128">
        <f>COUNTIF('16'!O$15:O$54,V$9)</f>
        <v>0</v>
      </c>
      <c r="W28" s="128">
        <f>COUNTIF('16'!P$15:P$54,W$9)</f>
        <v>0</v>
      </c>
      <c r="X28" s="128">
        <f>COUNTIF('16'!P$15:P$54,X$9)</f>
        <v>0</v>
      </c>
      <c r="Y28" s="128">
        <f>COUNTIF('16'!P$15:P$54,Y$9)</f>
        <v>0</v>
      </c>
      <c r="Z28" s="152">
        <f>COUNTIF('16'!Q$15:Q$54,Z$9)</f>
        <v>0</v>
      </c>
      <c r="AA28" s="153">
        <f>COUNTIF('16'!R$15:R$54,AA$9)</f>
        <v>0</v>
      </c>
      <c r="AB28" s="153">
        <f>COUNTIF('16'!S$15:S$54,AB$9)</f>
        <v>0</v>
      </c>
      <c r="AC28" s="153">
        <f>COUNTIF('16'!T$15:T$54,AC$9)</f>
        <v>0</v>
      </c>
      <c r="AD28" s="119">
        <f>COUNTIF('16'!$V$15:$V$54,AD$9)</f>
        <v>0</v>
      </c>
      <c r="AE28" s="131">
        <f>COUNTIF('16'!$V$15:$V$54,AE$9)</f>
        <v>0</v>
      </c>
      <c r="AF28" s="131">
        <f>COUNTIF('16'!$V$15:$V$54,AF$9)</f>
        <v>0</v>
      </c>
      <c r="AG28" s="134">
        <f>COUNTIF('16'!$V$15:$V$54,AG$9)</f>
        <v>0</v>
      </c>
      <c r="AH28" s="52">
        <f>COUNTIF('16'!X:X,1)</f>
        <v>0</v>
      </c>
      <c r="AI28" s="259" t="e">
        <f>SUM(AD28:AD32)/SUM($H28:$H32)*100</f>
        <v>#DIV/0!</v>
      </c>
      <c r="AJ28" s="262" t="e">
        <f>SUM(AE28:AE32)/SUM($H28:$H32)*100</f>
        <v>#DIV/0!</v>
      </c>
      <c r="AK28" s="262" t="e">
        <f>SUM(AF28:AF32)/SUM($H28:$H32)*100</f>
        <v>#DIV/0!</v>
      </c>
      <c r="AL28" s="265" t="e">
        <f>SUM(AG28:AG32)/SUM($H28:$H32)*100</f>
        <v>#DIV/0!</v>
      </c>
      <c r="AM28" s="207" t="e">
        <f>SUM(AI28:AL32)</f>
        <v>#DIV/0!</v>
      </c>
      <c r="AO28" s="44"/>
      <c r="AP28" s="75" t="s">
        <v>62</v>
      </c>
    </row>
    <row r="29" spans="2:42" ht="16.5" customHeight="1">
      <c r="B29" s="269"/>
      <c r="C29" s="114">
        <f>IF('17'!K$1="","",'17'!K$1)</f>
      </c>
      <c r="D29" s="112">
        <f>IF('17'!D$6="","",'17'!D$6)</f>
      </c>
      <c r="E29" s="115">
        <f>IF('17'!E$5="","",'17'!E$5)</f>
      </c>
      <c r="F29" s="120">
        <f>COUNTA('17'!B$15:B$54)</f>
        <v>0</v>
      </c>
      <c r="G29" s="123">
        <f>COUNTIF('17'!C$15:C$54,"да")</f>
        <v>0</v>
      </c>
      <c r="H29" s="126">
        <f>COUNTIF('17'!D$15:D$54,"&gt;0")</f>
        <v>0</v>
      </c>
      <c r="I29" s="129">
        <f>COUNTIF('17'!E$15:E$54,I$9)</f>
        <v>0</v>
      </c>
      <c r="J29" s="129">
        <f>COUNTIF('17'!F$15:F$54,J$9)</f>
        <v>0</v>
      </c>
      <c r="K29" s="129">
        <f>COUNTIF('17'!G$15:G$54,K$9)</f>
        <v>0</v>
      </c>
      <c r="L29" s="129">
        <f>COUNTIF('17'!H$15:H$54,L$9)</f>
        <v>0</v>
      </c>
      <c r="M29" s="129">
        <f>COUNTIF('17'!H$15:H$54,M$9)</f>
        <v>0</v>
      </c>
      <c r="N29" s="129">
        <f>COUNTIF('17'!I$15:I$54,N$9)</f>
        <v>0</v>
      </c>
      <c r="O29" s="129">
        <f>COUNTIF('17'!J$15:J$54,O$9)</f>
        <v>0</v>
      </c>
      <c r="P29" s="129">
        <f>COUNTIF('17'!J$15:J$54,P$9)</f>
        <v>0</v>
      </c>
      <c r="Q29" s="129">
        <f>COUNTIF('17'!K$15:K$54,Q$9)</f>
        <v>0</v>
      </c>
      <c r="R29" s="129">
        <f>COUNTIF('17'!L$15:L$54,R$9)</f>
        <v>0</v>
      </c>
      <c r="S29" s="148">
        <f>COUNTIF('17'!L$15:L$54,S$9)</f>
        <v>0</v>
      </c>
      <c r="T29" s="148">
        <f>COUNTIF('17'!M$15:M$54,T$9)</f>
        <v>0</v>
      </c>
      <c r="U29" s="148">
        <f>COUNTIF('17'!N$15:N$54,U$9)</f>
        <v>0</v>
      </c>
      <c r="V29" s="129">
        <f>COUNTIF('17'!O$15:O$54,V$9)</f>
        <v>0</v>
      </c>
      <c r="W29" s="129">
        <f>COUNTIF('17'!P$15:P$54,W$9)</f>
        <v>0</v>
      </c>
      <c r="X29" s="129">
        <f>COUNTIF('17'!P$15:P$54,X$9)</f>
        <v>0</v>
      </c>
      <c r="Y29" s="129">
        <f>COUNTIF('17'!P$15:P$54,Y$9)</f>
        <v>0</v>
      </c>
      <c r="Z29" s="154">
        <f>COUNTIF('17'!Q$15:Q$54,Z$9)</f>
        <v>0</v>
      </c>
      <c r="AA29" s="155">
        <f>COUNTIF('17'!R$15:R$54,AA$9)</f>
        <v>0</v>
      </c>
      <c r="AB29" s="155">
        <f>COUNTIF('17'!S$15:S$54,AB$9)</f>
        <v>0</v>
      </c>
      <c r="AC29" s="155">
        <f>COUNTIF('17'!T$15:T$54,AC$9)</f>
        <v>0</v>
      </c>
      <c r="AD29" s="120">
        <f>COUNTIF('17'!$V$15:$V$54,AD$9)</f>
        <v>0</v>
      </c>
      <c r="AE29" s="132">
        <f>COUNTIF('17'!$V$15:$V$54,AE$9)</f>
        <v>0</v>
      </c>
      <c r="AF29" s="132">
        <f>COUNTIF('17'!$V$15:$V$54,AF$9)</f>
        <v>0</v>
      </c>
      <c r="AG29" s="135">
        <f>COUNTIF('17'!$V$15:$V$54,AG$9)</f>
        <v>0</v>
      </c>
      <c r="AH29" s="49">
        <f>COUNTIF('17'!X:X,1)</f>
        <v>0</v>
      </c>
      <c r="AI29" s="260"/>
      <c r="AJ29" s="263"/>
      <c r="AK29" s="263"/>
      <c r="AL29" s="266"/>
      <c r="AM29" s="208"/>
      <c r="AO29" s="44"/>
      <c r="AP29" s="75" t="s">
        <v>63</v>
      </c>
    </row>
    <row r="30" spans="2:42" ht="16.5" customHeight="1">
      <c r="B30" s="269"/>
      <c r="C30" s="114">
        <f>IF('18'!K$1="","",'18'!K$1)</f>
      </c>
      <c r="D30" s="112">
        <f>IF('18'!D$6="","",'18'!D$6)</f>
      </c>
      <c r="E30" s="115">
        <f>IF('18'!E$5="","",'18'!E$5)</f>
      </c>
      <c r="F30" s="120">
        <f>COUNTA('18'!B$15:B$54)</f>
        <v>0</v>
      </c>
      <c r="G30" s="123">
        <f>COUNTIF('18'!C$15:C$54,"да")</f>
        <v>0</v>
      </c>
      <c r="H30" s="126">
        <f>COUNTIF('18'!D$15:D$54,"&gt;0")</f>
        <v>0</v>
      </c>
      <c r="I30" s="129">
        <f>COUNTIF('18'!E$15:E$54,I$9)</f>
        <v>0</v>
      </c>
      <c r="J30" s="129">
        <f>COUNTIF('18'!F$15:F$54,J$9)</f>
        <v>0</v>
      </c>
      <c r="K30" s="129">
        <f>COUNTIF('18'!G$15:G$54,K$9)</f>
        <v>0</v>
      </c>
      <c r="L30" s="129">
        <f>COUNTIF('18'!H$15:H$54,L$9)</f>
        <v>0</v>
      </c>
      <c r="M30" s="129">
        <f>COUNTIF('18'!H$15:H$54,M$9)</f>
        <v>0</v>
      </c>
      <c r="N30" s="129">
        <f>COUNTIF('18'!I$15:I$54,N$9)</f>
        <v>0</v>
      </c>
      <c r="O30" s="129">
        <f>COUNTIF('18'!J$15:J$54,O$9)</f>
        <v>0</v>
      </c>
      <c r="P30" s="129">
        <f>COUNTIF('18'!J$15:J$54,P$9)</f>
        <v>0</v>
      </c>
      <c r="Q30" s="129">
        <f>COUNTIF('18'!K$15:K$54,Q$9)</f>
        <v>0</v>
      </c>
      <c r="R30" s="129">
        <f>COUNTIF('18'!L$15:L$54,R$9)</f>
        <v>0</v>
      </c>
      <c r="S30" s="148">
        <f>COUNTIF('18'!L$15:L$54,S$9)</f>
        <v>0</v>
      </c>
      <c r="T30" s="148">
        <f>COUNTIF('18'!M$15:M$54,T$9)</f>
        <v>0</v>
      </c>
      <c r="U30" s="148">
        <f>COUNTIF('18'!N$15:N$54,U$9)</f>
        <v>0</v>
      </c>
      <c r="V30" s="129">
        <f>COUNTIF('18'!O$15:O$54,V$9)</f>
        <v>0</v>
      </c>
      <c r="W30" s="129">
        <f>COUNTIF('18'!P$15:P$54,W$9)</f>
        <v>0</v>
      </c>
      <c r="X30" s="129">
        <f>COUNTIF('18'!P$15:P$54,X$9)</f>
        <v>0</v>
      </c>
      <c r="Y30" s="129">
        <f>COUNTIF('18'!P$15:P$54,Y$9)</f>
        <v>0</v>
      </c>
      <c r="Z30" s="154">
        <f>COUNTIF('18'!Q$15:Q$54,Z$9)</f>
        <v>0</v>
      </c>
      <c r="AA30" s="155">
        <f>COUNTIF('18'!R$15:R$54,AA$9)</f>
        <v>0</v>
      </c>
      <c r="AB30" s="155">
        <f>COUNTIF('18'!S$15:S$54,AB$9)</f>
        <v>0</v>
      </c>
      <c r="AC30" s="155">
        <f>COUNTIF('18'!T$15:T$54,AC$9)</f>
        <v>0</v>
      </c>
      <c r="AD30" s="120">
        <f>COUNTIF('18'!$V$15:$V$54,AD$9)</f>
        <v>0</v>
      </c>
      <c r="AE30" s="132">
        <f>COUNTIF('18'!$V$15:$V$54,AE$9)</f>
        <v>0</v>
      </c>
      <c r="AF30" s="132">
        <f>COUNTIF('18'!$V$15:$V$54,AF$9)</f>
        <v>0</v>
      </c>
      <c r="AG30" s="135">
        <f>COUNTIF('18'!$V$15:$V$54,AG$9)</f>
        <v>0</v>
      </c>
      <c r="AH30" s="49">
        <f>COUNTIF('18'!X:X,1)</f>
        <v>0</v>
      </c>
      <c r="AI30" s="260"/>
      <c r="AJ30" s="263"/>
      <c r="AK30" s="263"/>
      <c r="AL30" s="266"/>
      <c r="AM30" s="208"/>
      <c r="AO30" s="44"/>
      <c r="AP30" s="75" t="s">
        <v>64</v>
      </c>
    </row>
    <row r="31" spans="2:42" ht="16.5" customHeight="1">
      <c r="B31" s="269"/>
      <c r="C31" s="114">
        <f>IF('19'!K$1="","",'19'!K$1)</f>
      </c>
      <c r="D31" s="112">
        <f>IF('19'!D$6="","",'19'!D$6)</f>
      </c>
      <c r="E31" s="115">
        <f>IF('19'!E$5="","",'19'!E$5)</f>
      </c>
      <c r="F31" s="120">
        <f>COUNTA('19'!B$15:B$54)</f>
        <v>0</v>
      </c>
      <c r="G31" s="123">
        <f>COUNTIF('19'!C$15:C$54,"да")</f>
        <v>0</v>
      </c>
      <c r="H31" s="126">
        <f>COUNTIF('19'!D$15:D$54,"&gt;0")</f>
        <v>0</v>
      </c>
      <c r="I31" s="129">
        <f>COUNTIF('19'!E$15:E$54,I$9)</f>
        <v>0</v>
      </c>
      <c r="J31" s="129">
        <f>COUNTIF('19'!F$15:F$54,J$9)</f>
        <v>0</v>
      </c>
      <c r="K31" s="129">
        <f>COUNTIF('19'!G$15:G$54,K$9)</f>
        <v>0</v>
      </c>
      <c r="L31" s="129">
        <f>COUNTIF('19'!H$15:H$54,L$9)</f>
        <v>0</v>
      </c>
      <c r="M31" s="129">
        <f>COUNTIF('19'!H$15:H$54,M$9)</f>
        <v>0</v>
      </c>
      <c r="N31" s="129">
        <f>COUNTIF('19'!I$15:I$54,N$9)</f>
        <v>0</v>
      </c>
      <c r="O31" s="129">
        <f>COUNTIF('19'!J$15:J$54,O$9)</f>
        <v>0</v>
      </c>
      <c r="P31" s="129">
        <f>COUNTIF('19'!J$15:J$54,P$9)</f>
        <v>0</v>
      </c>
      <c r="Q31" s="129">
        <f>COUNTIF('19'!K$15:K$54,Q$9)</f>
        <v>0</v>
      </c>
      <c r="R31" s="129">
        <f>COUNTIF('19'!L$15:L$54,R$9)</f>
        <v>0</v>
      </c>
      <c r="S31" s="148">
        <f>COUNTIF('19'!L$15:L$54,S$9)</f>
        <v>0</v>
      </c>
      <c r="T31" s="148">
        <f>COUNTIF('19'!M$15:M$54,T$9)</f>
        <v>0</v>
      </c>
      <c r="U31" s="148">
        <f>COUNTIF('19'!N$15:N$54,U$9)</f>
        <v>0</v>
      </c>
      <c r="V31" s="129">
        <f>COUNTIF('19'!O$15:O$54,V$9)</f>
        <v>0</v>
      </c>
      <c r="W31" s="129">
        <f>COUNTIF('19'!P$15:P$54,W$9)</f>
        <v>0</v>
      </c>
      <c r="X31" s="129">
        <f>COUNTIF('19'!P$15:P$54,X$9)</f>
        <v>0</v>
      </c>
      <c r="Y31" s="129">
        <f>COUNTIF('19'!P$15:P$54,Y$9)</f>
        <v>0</v>
      </c>
      <c r="Z31" s="154">
        <f>COUNTIF('19'!Q$15:Q$54,Z$9)</f>
        <v>0</v>
      </c>
      <c r="AA31" s="155">
        <f>COUNTIF('19'!R$15:R$54,AA$9)</f>
        <v>0</v>
      </c>
      <c r="AB31" s="155">
        <f>COUNTIF('19'!S$15:S$54,AB$9)</f>
        <v>0</v>
      </c>
      <c r="AC31" s="155">
        <f>COUNTIF('19'!T$15:T$54,AC$9)</f>
        <v>0</v>
      </c>
      <c r="AD31" s="120">
        <f>COUNTIF('19'!$V$15:$V$54,AD$9)</f>
        <v>0</v>
      </c>
      <c r="AE31" s="132">
        <f>COUNTIF('19'!$V$15:$V$54,AE$9)</f>
        <v>0</v>
      </c>
      <c r="AF31" s="132">
        <f>COUNTIF('19'!$V$15:$V$54,AF$9)</f>
        <v>0</v>
      </c>
      <c r="AG31" s="135">
        <f>COUNTIF('19'!$V$15:$V$54,AG$9)</f>
        <v>0</v>
      </c>
      <c r="AH31" s="49">
        <f>COUNTIF('19'!X:X,1)</f>
        <v>0</v>
      </c>
      <c r="AI31" s="260"/>
      <c r="AJ31" s="263"/>
      <c r="AK31" s="263"/>
      <c r="AL31" s="266"/>
      <c r="AM31" s="208"/>
      <c r="AO31" s="44"/>
      <c r="AP31" s="75" t="s">
        <v>65</v>
      </c>
    </row>
    <row r="32" spans="2:42" ht="16.5" customHeight="1" thickBot="1">
      <c r="B32" s="270"/>
      <c r="C32" s="116">
        <f>IF('20'!K$1="","",'20'!K$1)</f>
      </c>
      <c r="D32" s="117">
        <f>IF('20'!D$6="","",'20'!D$6)</f>
      </c>
      <c r="E32" s="118">
        <f>IF('20'!E$5="","",'20'!E$5)</f>
      </c>
      <c r="F32" s="121">
        <f>COUNTA('20'!B$15:B$54)</f>
        <v>0</v>
      </c>
      <c r="G32" s="124">
        <f>COUNTIF('20'!C$15:C$54,"да")</f>
        <v>0</v>
      </c>
      <c r="H32" s="127">
        <f>COUNTIF('20'!D$15:D$54,"&gt;0")</f>
        <v>0</v>
      </c>
      <c r="I32" s="130">
        <f>COUNTIF('20'!E$15:E$54,I$9)</f>
        <v>0</v>
      </c>
      <c r="J32" s="130">
        <f>COUNTIF('20'!F$15:F$54,J$9)</f>
        <v>0</v>
      </c>
      <c r="K32" s="130">
        <f>COUNTIF('20'!G$15:G$54,K$9)</f>
        <v>0</v>
      </c>
      <c r="L32" s="130">
        <f>COUNTIF('20'!H$15:H$54,L$9)</f>
        <v>0</v>
      </c>
      <c r="M32" s="130">
        <f>COUNTIF('20'!H$15:H$54,M$9)</f>
        <v>0</v>
      </c>
      <c r="N32" s="130">
        <f>COUNTIF('20'!I$15:I$54,N$9)</f>
        <v>0</v>
      </c>
      <c r="O32" s="130">
        <f>COUNTIF('20'!J$15:J$54,O$9)</f>
        <v>0</v>
      </c>
      <c r="P32" s="130">
        <f>COUNTIF('20'!J$15:J$54,P$9)</f>
        <v>0</v>
      </c>
      <c r="Q32" s="130">
        <f>COUNTIF('20'!K$15:K$54,Q$9)</f>
        <v>0</v>
      </c>
      <c r="R32" s="130">
        <f>COUNTIF('20'!L$15:L$54,R$9)</f>
        <v>0</v>
      </c>
      <c r="S32" s="149">
        <f>COUNTIF('20'!L$15:L$54,S$9)</f>
        <v>0</v>
      </c>
      <c r="T32" s="149">
        <f>COUNTIF('20'!M$15:M$54,T$9)</f>
        <v>0</v>
      </c>
      <c r="U32" s="149">
        <f>COUNTIF('20'!N$15:N$54,U$9)</f>
        <v>0</v>
      </c>
      <c r="V32" s="130">
        <f>COUNTIF('20'!O$15:O$54,V$9)</f>
        <v>0</v>
      </c>
      <c r="W32" s="130">
        <f>COUNTIF('20'!P$15:P$54,W$9)</f>
        <v>0</v>
      </c>
      <c r="X32" s="130">
        <f>COUNTIF('20'!P$15:P$54,X$9)</f>
        <v>0</v>
      </c>
      <c r="Y32" s="130">
        <f>COUNTIF('20'!P$15:P$54,Y$9)</f>
        <v>0</v>
      </c>
      <c r="Z32" s="156">
        <f>COUNTIF('20'!Q$15:Q$54,Z$9)</f>
        <v>0</v>
      </c>
      <c r="AA32" s="157">
        <f>COUNTIF('20'!R$15:R$54,AA$9)</f>
        <v>0</v>
      </c>
      <c r="AB32" s="157">
        <f>COUNTIF('20'!S$15:S$54,AB$9)</f>
        <v>0</v>
      </c>
      <c r="AC32" s="157">
        <f>COUNTIF('20'!T$15:T$54,AC$9)</f>
        <v>0</v>
      </c>
      <c r="AD32" s="121">
        <f>COUNTIF('20'!$V$15:$V$54,AD$9)</f>
        <v>0</v>
      </c>
      <c r="AE32" s="133">
        <f>COUNTIF('20'!$V$15:$V$54,AE$9)</f>
        <v>0</v>
      </c>
      <c r="AF32" s="133">
        <f>COUNTIF('20'!$V$15:$V$54,AF$9)</f>
        <v>0</v>
      </c>
      <c r="AG32" s="136">
        <f>COUNTIF('20'!$V$15:$V$54,AG$9)</f>
        <v>0</v>
      </c>
      <c r="AH32" s="51">
        <f>COUNTIF('20'!X:X,1)</f>
        <v>0</v>
      </c>
      <c r="AI32" s="261"/>
      <c r="AJ32" s="264"/>
      <c r="AK32" s="264"/>
      <c r="AL32" s="267"/>
      <c r="AM32" s="209"/>
      <c r="AO32" s="44"/>
      <c r="AP32" s="75" t="s">
        <v>66</v>
      </c>
    </row>
    <row r="33" spans="41:42" ht="16.5" customHeight="1">
      <c r="AO33" s="44"/>
      <c r="AP33" s="75" t="s">
        <v>67</v>
      </c>
    </row>
    <row r="34" spans="2:42" ht="16.5" customHeight="1">
      <c r="B34" s="53" t="s">
        <v>80</v>
      </c>
      <c r="AO34" s="44"/>
      <c r="AP34" s="75" t="s">
        <v>97</v>
      </c>
    </row>
    <row r="35" spans="2:42" ht="16.5" customHeight="1">
      <c r="B35" s="1" t="s">
        <v>123</v>
      </c>
      <c r="AO35" s="44"/>
      <c r="AP35" s="75" t="s">
        <v>68</v>
      </c>
    </row>
    <row r="36" spans="2:42" ht="16.5" customHeight="1">
      <c r="B36" s="1" t="s">
        <v>124</v>
      </c>
      <c r="AO36" s="44"/>
      <c r="AP36" s="75" t="s">
        <v>69</v>
      </c>
    </row>
    <row r="37" spans="41:42" ht="16.5" customHeight="1">
      <c r="AO37" s="44"/>
      <c r="AP37" s="75" t="s">
        <v>70</v>
      </c>
    </row>
    <row r="38" spans="41:42" ht="16.5" customHeight="1">
      <c r="AO38" s="44"/>
      <c r="AP38" s="75" t="s">
        <v>71</v>
      </c>
    </row>
    <row r="39" spans="41:42" ht="16.5" customHeight="1">
      <c r="AO39" s="44"/>
      <c r="AP39" s="75" t="s">
        <v>72</v>
      </c>
    </row>
    <row r="40" spans="41:42" ht="16.5" customHeight="1">
      <c r="AO40" s="44"/>
      <c r="AP40" s="75" t="s">
        <v>73</v>
      </c>
    </row>
    <row r="41" spans="41:42" ht="16.5" customHeight="1">
      <c r="AO41" s="44"/>
      <c r="AP41" s="75" t="s">
        <v>74</v>
      </c>
    </row>
    <row r="42" spans="41:42" ht="16.5" customHeight="1">
      <c r="AO42" s="44"/>
      <c r="AP42" s="75" t="s">
        <v>75</v>
      </c>
    </row>
    <row r="43" spans="41:42" ht="16.5" customHeight="1">
      <c r="AO43" s="44"/>
      <c r="AP43" s="75" t="s">
        <v>77</v>
      </c>
    </row>
    <row r="44" spans="41:42" ht="16.5" customHeight="1">
      <c r="AO44" s="44"/>
      <c r="AP44" s="75" t="s">
        <v>76</v>
      </c>
    </row>
    <row r="45" spans="41:42" ht="16.5" customHeight="1">
      <c r="AO45" s="44"/>
      <c r="AP45" s="75" t="s">
        <v>78</v>
      </c>
    </row>
    <row r="46" ht="16.5" customHeight="1">
      <c r="AO46" s="44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</sheetData>
  <sheetProtection formatRows="0"/>
  <mergeCells count="55">
    <mergeCell ref="B23:B27"/>
    <mergeCell ref="AI23:AI27"/>
    <mergeCell ref="AJ23:AJ27"/>
    <mergeCell ref="AK23:AK27"/>
    <mergeCell ref="B18:B22"/>
    <mergeCell ref="AI18:AI22"/>
    <mergeCell ref="AK18:AK22"/>
    <mergeCell ref="B13:B17"/>
    <mergeCell ref="AK13:AK17"/>
    <mergeCell ref="AL13:AL17"/>
    <mergeCell ref="B28:B32"/>
    <mergeCell ref="AI28:AI32"/>
    <mergeCell ref="AL23:AL27"/>
    <mergeCell ref="AJ28:AJ32"/>
    <mergeCell ref="AL28:AL32"/>
    <mergeCell ref="AJ18:AJ22"/>
    <mergeCell ref="AK28:AK32"/>
    <mergeCell ref="AI5:AL7"/>
    <mergeCell ref="I5:AC5"/>
    <mergeCell ref="AD11:AG11"/>
    <mergeCell ref="AI11:AL11"/>
    <mergeCell ref="AM28:AM32"/>
    <mergeCell ref="AM13:AM17"/>
    <mergeCell ref="AM23:AM27"/>
    <mergeCell ref="AI13:AI17"/>
    <mergeCell ref="AJ13:AJ17"/>
    <mergeCell ref="AL18:AL22"/>
    <mergeCell ref="G11:G12"/>
    <mergeCell ref="AH5:AH7"/>
    <mergeCell ref="AH11:AH12"/>
    <mergeCell ref="AD5:AG7"/>
    <mergeCell ref="I7:AC7"/>
    <mergeCell ref="F5:F7"/>
    <mergeCell ref="G5:G7"/>
    <mergeCell ref="H5:H7"/>
    <mergeCell ref="B11:B12"/>
    <mergeCell ref="AD4:AF4"/>
    <mergeCell ref="AG4:AL4"/>
    <mergeCell ref="H11:H12"/>
    <mergeCell ref="I11:Y11"/>
    <mergeCell ref="Z11:AC11"/>
    <mergeCell ref="C11:C12"/>
    <mergeCell ref="D11:D12"/>
    <mergeCell ref="E11:E12"/>
    <mergeCell ref="F11:F12"/>
    <mergeCell ref="AM18:AM22"/>
    <mergeCell ref="B1:AL1"/>
    <mergeCell ref="B2:AC2"/>
    <mergeCell ref="AD2:AL2"/>
    <mergeCell ref="B3:D4"/>
    <mergeCell ref="E3:H4"/>
    <mergeCell ref="I3:AC3"/>
    <mergeCell ref="AD3:AL3"/>
    <mergeCell ref="I4:AC4"/>
    <mergeCell ref="B5:E8"/>
  </mergeCells>
  <conditionalFormatting sqref="AI13:AL32">
    <cfRule type="cellIs" priority="203" dxfId="1" operator="greaterThan" stopIfTrue="1">
      <formula>100</formula>
    </cfRule>
  </conditionalFormatting>
  <conditionalFormatting sqref="AM13:AM32">
    <cfRule type="cellIs" priority="198" dxfId="118" operator="notEqual" stopIfTrue="1">
      <formula>100</formula>
    </cfRule>
  </conditionalFormatting>
  <conditionalFormatting sqref="F8">
    <cfRule type="expression" priority="167" dxfId="118" stopIfTrue="1">
      <formula>OR($F8&lt;$G8,$F8&lt;$H8)</formula>
    </cfRule>
  </conditionalFormatting>
  <conditionalFormatting sqref="AD3 AG4 E3">
    <cfRule type="containsBlanks" priority="204" dxfId="1" stopIfTrue="1">
      <formula>LEN(TRIM(E3))=0</formula>
    </cfRule>
  </conditionalFormatting>
  <conditionalFormatting sqref="G8">
    <cfRule type="cellIs" priority="65" dxfId="127" operator="lessThan" stopIfTrue="1">
      <formula>$H8</formula>
    </cfRule>
  </conditionalFormatting>
  <conditionalFormatting sqref="AH13:AH32">
    <cfRule type="cellIs" priority="64" dxfId="1" operator="greaterThan" stopIfTrue="1">
      <formula>0</formula>
    </cfRule>
    <cfRule type="cellIs" priority="194" dxfId="118" operator="greaterThan" stopIfTrue="1">
      <formula>$H13</formula>
    </cfRule>
  </conditionalFormatting>
  <conditionalFormatting sqref="B13:B17">
    <cfRule type="cellIs" priority="63" dxfId="1" operator="equal" stopIfTrue="1">
      <formula>"Введите название ОО в эту ячейку"</formula>
    </cfRule>
  </conditionalFormatting>
  <conditionalFormatting sqref="I13:Y32">
    <cfRule type="expression" priority="262" dxfId="119" stopIfTrue="1">
      <formula>_xlfn.SUMIFS($I13:$AC13,$I$10:$AC$10,I$10)&gt;$H13</formula>
    </cfRule>
  </conditionalFormatting>
  <conditionalFormatting sqref="F13:F32">
    <cfRule type="expression" priority="28" dxfId="118" stopIfTrue="1">
      <formula>OR($F13&lt;$G13,$F13&lt;$H13)</formula>
    </cfRule>
  </conditionalFormatting>
  <conditionalFormatting sqref="D13:D32">
    <cfRule type="expression" priority="27" dxfId="1" stopIfTrue="1">
      <formula>AND($C13&lt;&gt;"",$D13="")</formula>
    </cfRule>
  </conditionalFormatting>
  <conditionalFormatting sqref="G13:G32">
    <cfRule type="cellIs" priority="26" dxfId="127" operator="lessThan" stopIfTrue="1">
      <formula>$H13</formula>
    </cfRule>
  </conditionalFormatting>
  <conditionalFormatting sqref="I12:Y32">
    <cfRule type="expression" priority="245" dxfId="126" stopIfTrue="1">
      <formula>MOD(COUNTIF($I$9:I$9,1),2)=0</formula>
    </cfRule>
  </conditionalFormatting>
  <conditionalFormatting sqref="C13:AH32">
    <cfRule type="expression" priority="25" dxfId="139" stopIfTrue="1">
      <formula>AND(COUNTIF($C13:$E13,"")=3,SUM($F13:$AH13)=0)</formula>
    </cfRule>
  </conditionalFormatting>
  <conditionalFormatting sqref="C13:AH13 C23:AH23 C28:AH28">
    <cfRule type="expression" priority="257" dxfId="124" stopIfTrue="1">
      <formula>AND(COUNTA($C14:$AG17)&gt;0,COUNTA($C13:$AG13)=0)</formula>
    </cfRule>
  </conditionalFormatting>
  <conditionalFormatting sqref="H13:H32">
    <cfRule type="expression" priority="268" dxfId="118" stopIfTrue="1">
      <formula>AND(SUM($AD13:$AG13)&lt;&gt;$H13,COUNT($AD13:$AG13)&gt;0)</formula>
    </cfRule>
  </conditionalFormatting>
  <conditionalFormatting sqref="C13:C32">
    <cfRule type="expression" priority="270" dxfId="1" stopIfTrue="1">
      <formula>AND(SUM($D13:$AG13)&gt;0,$C13="")</formula>
    </cfRule>
  </conditionalFormatting>
  <conditionalFormatting sqref="AD13:AG32">
    <cfRule type="expression" priority="296" dxfId="119">
      <formula>SUM($AD13:$AG13)&gt;$H13</formula>
    </cfRule>
  </conditionalFormatting>
  <conditionalFormatting sqref="I6:AC6">
    <cfRule type="cellIs" priority="298" dxfId="1" operator="greaterThan" stopIfTrue="1">
      <formula>100</formula>
    </cfRule>
  </conditionalFormatting>
  <conditionalFormatting sqref="I6:Y6">
    <cfRule type="expression" priority="299" dxfId="119" stopIfTrue="1">
      <formula>_xlfn.SUMIFS($I6:$AC6,$I$10:$AC$10,I$10)&gt;100</formula>
    </cfRule>
  </conditionalFormatting>
  <conditionalFormatting sqref="I13:AC32">
    <cfRule type="cellIs" priority="32" dxfId="118" operator="greaterThan" stopIfTrue="1">
      <formula>$H13</formula>
    </cfRule>
  </conditionalFormatting>
  <dataValidations count="3">
    <dataValidation errorStyle="warning" type="list" allowBlank="1" showInputMessage="1" showErrorMessage="1" prompt="Выберите тип класса из списка" sqref="D13:D32">
      <formula1>$AQ$3:$AQ$4</formula1>
    </dataValidation>
    <dataValidation type="list" allowBlank="1" showInputMessage="1" showErrorMessage="1" sqref="E3">
      <formula1>$AP$1:$AP$45</formula1>
    </dataValidation>
    <dataValidation type="whole" operator="greaterThanOrEqual" allowBlank="1" showInputMessage="1" showErrorMessage="1" prompt="Введите целое число" sqref="F13:AH32">
      <formula1>0</formula1>
    </dataValidation>
  </dataValidations>
  <printOptions/>
  <pageMargins left="0.7" right="0.7" top="0.75" bottom="0.75" header="0.3" footer="0.3"/>
  <pageSetup fitToHeight="0" fitToWidth="3" horizontalDpi="600" verticalDpi="600" orientation="landscape" paperSize="9" scale="8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view="pageBreakPreview" zoomScale="90" zoomScaleSheetLayoutView="90" zoomScalePageLayoutView="0" workbookViewId="0" topLeftCell="A1">
      <selection activeCell="B15" sqref="B15"/>
    </sheetView>
  </sheetViews>
  <sheetFormatPr defaultColWidth="9.140625" defaultRowHeight="15"/>
  <cols>
    <col min="1" max="1" width="4.7109375" style="9" customWidth="1"/>
    <col min="2" max="2" width="21.8515625" style="9" customWidth="1"/>
    <col min="3" max="3" width="8.28125" style="9" hidden="1" customWidth="1"/>
    <col min="4" max="4" width="7.57421875" style="9" customWidth="1"/>
    <col min="5" max="16" width="6.140625" style="9" customWidth="1"/>
    <col min="17" max="17" width="5.8515625" style="9" customWidth="1"/>
    <col min="18" max="18" width="12.57421875" style="9" bestFit="1" customWidth="1"/>
    <col min="19" max="19" width="12.00390625" style="9" bestFit="1" customWidth="1"/>
    <col min="20" max="20" width="12.8515625" style="9" bestFit="1" customWidth="1"/>
    <col min="21" max="21" width="6.00390625" style="9" customWidth="1"/>
    <col min="22" max="22" width="12.57421875" style="9" customWidth="1"/>
    <col min="23" max="23" width="17.7109375" style="9" customWidth="1"/>
    <col min="24" max="24" width="12.7109375" style="9" hidden="1" customWidth="1"/>
    <col min="25" max="16384" width="9.140625" style="9" customWidth="1"/>
  </cols>
  <sheetData>
    <row r="1" spans="1:23" ht="15">
      <c r="A1" s="39"/>
      <c r="B1" s="39"/>
      <c r="C1" s="39"/>
      <c r="D1" s="39"/>
      <c r="E1" s="39"/>
      <c r="F1" s="39"/>
      <c r="G1" s="39"/>
      <c r="H1" s="39"/>
      <c r="I1" s="39"/>
      <c r="J1" s="77" t="s">
        <v>112</v>
      </c>
      <c r="K1" s="109"/>
      <c r="L1" s="39" t="s">
        <v>16</v>
      </c>
      <c r="N1" s="110"/>
      <c r="W1" s="43" t="s">
        <v>0</v>
      </c>
    </row>
    <row r="2" spans="1:24" ht="15">
      <c r="A2" s="40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X2" s="9" t="s">
        <v>8</v>
      </c>
    </row>
    <row r="3" spans="1:24" ht="15">
      <c r="A3" s="39"/>
      <c r="B3" s="39"/>
      <c r="C3" s="41"/>
      <c r="D3" s="41" t="s">
        <v>5</v>
      </c>
      <c r="E3" s="42" t="s">
        <v>128</v>
      </c>
      <c r="F3" s="42"/>
      <c r="G3" s="42"/>
      <c r="H3" s="42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9" t="s">
        <v>24</v>
      </c>
    </row>
    <row r="4" spans="1:24" ht="15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9" t="s">
        <v>110</v>
      </c>
    </row>
    <row r="5" spans="1:22" ht="15">
      <c r="A5" s="57"/>
      <c r="B5" s="57"/>
      <c r="C5" s="57"/>
      <c r="D5" s="41" t="s">
        <v>111</v>
      </c>
      <c r="E5" s="108"/>
      <c r="F5" s="42"/>
      <c r="G5" s="42"/>
      <c r="H5" s="42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11" t="s">
        <v>14</v>
      </c>
      <c r="V5" s="11" t="s">
        <v>117</v>
      </c>
    </row>
    <row r="6" spans="1:22" ht="15">
      <c r="A6" s="12"/>
      <c r="B6" s="69" t="s">
        <v>8</v>
      </c>
      <c r="D6" s="108"/>
      <c r="E6" s="10"/>
      <c r="F6" s="10"/>
      <c r="U6" s="13"/>
      <c r="V6" s="13"/>
    </row>
    <row r="7" spans="1:22" ht="15">
      <c r="A7" s="14"/>
      <c r="B7" s="9" t="s">
        <v>11</v>
      </c>
      <c r="U7" s="15">
        <v>16</v>
      </c>
      <c r="V7" s="13" t="s">
        <v>113</v>
      </c>
    </row>
    <row r="8" spans="1:22" ht="15">
      <c r="A8" s="14"/>
      <c r="B8" s="9" t="s">
        <v>15</v>
      </c>
      <c r="U8" s="15">
        <v>12</v>
      </c>
      <c r="V8" s="13" t="s">
        <v>114</v>
      </c>
    </row>
    <row r="9" spans="1:22" ht="15">
      <c r="A9" s="14"/>
      <c r="B9" s="16" t="s">
        <v>12</v>
      </c>
      <c r="U9" s="15">
        <v>6</v>
      </c>
      <c r="V9" s="13" t="s">
        <v>115</v>
      </c>
    </row>
    <row r="10" spans="1:24" ht="15.75" thickBot="1">
      <c r="A10" s="14"/>
      <c r="B10" s="9" t="s">
        <v>79</v>
      </c>
      <c r="U10" s="15">
        <v>0</v>
      </c>
      <c r="V10" s="13" t="s">
        <v>116</v>
      </c>
      <c r="W10" s="17"/>
      <c r="X10" s="17"/>
    </row>
    <row r="11" spans="1:24" ht="15">
      <c r="A11" s="12"/>
      <c r="B11" s="13"/>
      <c r="C11" s="13"/>
      <c r="D11" s="176" t="s">
        <v>13</v>
      </c>
      <c r="E11" s="181">
        <v>1</v>
      </c>
      <c r="F11" s="182">
        <v>1</v>
      </c>
      <c r="G11" s="182">
        <v>1</v>
      </c>
      <c r="H11" s="183">
        <v>2</v>
      </c>
      <c r="I11" s="194">
        <v>1</v>
      </c>
      <c r="J11" s="195">
        <v>2</v>
      </c>
      <c r="K11" s="196">
        <v>1</v>
      </c>
      <c r="L11" s="181">
        <v>2</v>
      </c>
      <c r="M11" s="197">
        <v>1</v>
      </c>
      <c r="N11" s="183">
        <v>1</v>
      </c>
      <c r="O11" s="198">
        <v>1</v>
      </c>
      <c r="P11" s="201">
        <v>3</v>
      </c>
      <c r="Q11" s="158"/>
      <c r="R11" s="158"/>
      <c r="S11" s="158"/>
      <c r="T11" s="158"/>
      <c r="W11" s="17"/>
      <c r="X11" s="18" t="s">
        <v>17</v>
      </c>
    </row>
    <row r="12" spans="1:24" ht="15.75" thickBot="1">
      <c r="A12" s="12"/>
      <c r="B12" s="13"/>
      <c r="C12" s="13"/>
      <c r="D12" s="176" t="s">
        <v>94</v>
      </c>
      <c r="E12" s="184">
        <f>IF(COUNTIF($D$15:$D$54,"&gt;0")=0,"",_xlfn.SUMIFS(E$15:E$54,$D$15:$D$54,"&gt;0")/COUNTIF($D$15:$D$54,"&gt;0"))</f>
      </c>
      <c r="F12" s="63">
        <f aca="true" t="shared" si="0" ref="F12:P12">IF(COUNTIF($D$15:$D$54,"&gt;0")=0,"",_xlfn.SUMIFS(F$15:F$54,$D$15:$D$54,"&gt;0")/COUNTIF($D$15:$D$54,"&gt;0"))</f>
      </c>
      <c r="G12" s="63">
        <f t="shared" si="0"/>
      </c>
      <c r="H12" s="185">
        <f t="shared" si="0"/>
      </c>
      <c r="I12" s="179">
        <f t="shared" si="0"/>
      </c>
      <c r="J12" s="63">
        <f t="shared" si="0"/>
      </c>
      <c r="K12" s="192">
        <f t="shared" si="0"/>
      </c>
      <c r="L12" s="184">
        <f t="shared" si="0"/>
      </c>
      <c r="M12" s="192">
        <f t="shared" si="0"/>
      </c>
      <c r="N12" s="185">
        <f t="shared" si="0"/>
      </c>
      <c r="O12" s="199">
        <f t="shared" si="0"/>
      </c>
      <c r="P12" s="185">
        <f t="shared" si="0"/>
      </c>
      <c r="Q12" s="159"/>
      <c r="R12" s="159"/>
      <c r="S12" s="159"/>
      <c r="T12" s="159"/>
      <c r="W12" s="17"/>
      <c r="X12" s="18"/>
    </row>
    <row r="13" spans="1:24" ht="15.75" thickBot="1">
      <c r="A13" s="12"/>
      <c r="B13" s="65"/>
      <c r="C13" s="65"/>
      <c r="D13" s="177" t="s">
        <v>95</v>
      </c>
      <c r="E13" s="186">
        <f>IF(COUNTIF($D$15:$D$54,"&gt;0")=0,"",E12/E11)</f>
      </c>
      <c r="F13" s="64">
        <f aca="true" t="shared" si="1" ref="F13:K13">IF(COUNTIF($D$15:$D$54,"&gt;0")=0,"",F12/F11)</f>
      </c>
      <c r="G13" s="64">
        <f t="shared" si="1"/>
      </c>
      <c r="H13" s="187">
        <f t="shared" si="1"/>
      </c>
      <c r="I13" s="180">
        <f t="shared" si="1"/>
      </c>
      <c r="J13" s="64">
        <f t="shared" si="1"/>
      </c>
      <c r="K13" s="193">
        <f t="shared" si="1"/>
      </c>
      <c r="L13" s="186">
        <f>IF(COUNTIF($D$15:$D$54,"&gt;0")=0,"",L12/L11)</f>
      </c>
      <c r="M13" s="193">
        <f>IF(COUNTIF($D$15:$D$54,"&gt;0")=0,"",M12/M11)</f>
      </c>
      <c r="N13" s="187">
        <f>IF(COUNTIF($D$15:$D$54,"&gt;0")=0,"",N12/N11)</f>
      </c>
      <c r="O13" s="200">
        <f>IF(COUNTIF($D$15:$D$54,"&gt;0")=0,"",O12/O11)</f>
      </c>
      <c r="P13" s="187">
        <f>IF(COUNTIF($D$15:$D$54,"&gt;0")=0,"",P12/P11)</f>
      </c>
      <c r="Q13" s="271" t="s">
        <v>106</v>
      </c>
      <c r="R13" s="271"/>
      <c r="S13" s="271"/>
      <c r="T13" s="272"/>
      <c r="W13" s="17"/>
      <c r="X13" s="18"/>
    </row>
    <row r="14" spans="1:24" ht="60.75" thickBot="1">
      <c r="A14" s="66" t="s">
        <v>1</v>
      </c>
      <c r="B14" s="67" t="s">
        <v>2</v>
      </c>
      <c r="C14" s="68" t="s">
        <v>10</v>
      </c>
      <c r="D14" s="178" t="s">
        <v>3</v>
      </c>
      <c r="E14" s="58">
        <v>1</v>
      </c>
      <c r="F14" s="59">
        <v>2</v>
      </c>
      <c r="G14" s="60">
        <v>3</v>
      </c>
      <c r="H14" s="188">
        <v>4</v>
      </c>
      <c r="I14" s="160">
        <v>5</v>
      </c>
      <c r="J14" s="175">
        <v>6</v>
      </c>
      <c r="K14" s="61">
        <v>7</v>
      </c>
      <c r="L14" s="62">
        <v>8</v>
      </c>
      <c r="M14" s="61">
        <v>9</v>
      </c>
      <c r="N14" s="188">
        <v>10</v>
      </c>
      <c r="O14" s="160">
        <v>11</v>
      </c>
      <c r="P14" s="188">
        <v>12</v>
      </c>
      <c r="Q14" s="19" t="s">
        <v>105</v>
      </c>
      <c r="R14" s="164" t="s">
        <v>107</v>
      </c>
      <c r="S14" s="164" t="s">
        <v>108</v>
      </c>
      <c r="T14" s="165" t="s">
        <v>109</v>
      </c>
      <c r="U14" s="19" t="s">
        <v>4</v>
      </c>
      <c r="V14" s="20" t="s">
        <v>117</v>
      </c>
      <c r="W14" s="21" t="s">
        <v>88</v>
      </c>
      <c r="X14" s="22" t="s">
        <v>87</v>
      </c>
    </row>
    <row r="15" spans="1:24" ht="15">
      <c r="A15" s="79">
        <v>1</v>
      </c>
      <c r="B15" s="80"/>
      <c r="C15" s="81"/>
      <c r="D15" s="82"/>
      <c r="E15" s="83"/>
      <c r="F15" s="84"/>
      <c r="G15" s="85"/>
      <c r="H15" s="189"/>
      <c r="I15" s="161"/>
      <c r="J15" s="84"/>
      <c r="K15" s="86"/>
      <c r="L15" s="87"/>
      <c r="M15" s="86"/>
      <c r="N15" s="189"/>
      <c r="O15" s="161"/>
      <c r="P15" s="189"/>
      <c r="Q15" s="166">
        <f>IF(SUM($D15)&gt;0,IF(SUM(E15:H15)&gt;=SUM(E$11:H$11)/2,"да","нет"),"")</f>
      </c>
      <c r="R15" s="167">
        <f>IF(SUM($D15)&gt;0,IF(SUM(I15:K15)&gt;=SUM(I$11:K$11)/2,"да","нет"),"")</f>
      </c>
      <c r="S15" s="167">
        <f>IF(SUM($D15)&gt;0,IF(SUM(L15:N15)&gt;=SUM(L$11:N$11)/2,"да","нет"),"")</f>
      </c>
      <c r="T15" s="168">
        <f>IF(SUM($D15)&gt;0,IF(SUM(O15:P15)&gt;=SUM(O$11:P$11)/2,"да","нет"),"")</f>
      </c>
      <c r="U15" s="23">
        <f aca="true" t="shared" si="2" ref="U15:U54">IF(SUM(D15)&gt;0,SUM(E15:P15),"")</f>
      </c>
      <c r="V15" s="24">
        <f aca="true" t="shared" si="3" ref="V15:V54">IF(SUM(D15)&gt;0,IF(U15&gt;=$U$7,$V$7,IF(U15&gt;=$U$8,$V$8,IF(U15&gt;=$U$9,$V$9,$V$10))),"")</f>
      </c>
      <c r="W15" s="25">
        <f>IF(B15="","",IF(AND(SUM($D15)=0,COUNTA($E15:$P15)&gt;0),$D$57,IF(OR(E15&gt;E$11,F15&gt;F$11,G15&gt;G$11,H15&gt;H$11,I15&gt;I$11,J15&gt;J$11,K15&gt;K$11,L15&gt;L$11,M15&gt;M$11,N15&gt;N$11,O15&gt;O$11,P15&gt;P$11),$D$58,"нет")))</f>
      </c>
      <c r="X15" s="26">
        <f>IF(W15="","",IF(W15="нет",0,1))</f>
      </c>
    </row>
    <row r="16" spans="1:24" ht="15">
      <c r="A16" s="88">
        <v>2</v>
      </c>
      <c r="B16" s="89"/>
      <c r="C16" s="90"/>
      <c r="D16" s="91"/>
      <c r="E16" s="92"/>
      <c r="F16" s="93"/>
      <c r="G16" s="94"/>
      <c r="H16" s="190"/>
      <c r="I16" s="162"/>
      <c r="J16" s="93"/>
      <c r="K16" s="95"/>
      <c r="L16" s="96"/>
      <c r="M16" s="95"/>
      <c r="N16" s="190"/>
      <c r="O16" s="162"/>
      <c r="P16" s="190"/>
      <c r="Q16" s="169">
        <f aca="true" t="shared" si="4" ref="Q16:Q54">IF(SUM($D16)&gt;0,IF(SUM(E16:H16)&gt;=SUM(E$11:H$11)/2,"да","нет"),"")</f>
      </c>
      <c r="R16" s="170">
        <f aca="true" t="shared" si="5" ref="R16:R54">IF(SUM($D16)&gt;0,IF(SUM(I16:K16)&gt;=SUM(I$11:K$11)/2,"да","нет"),"")</f>
      </c>
      <c r="S16" s="170">
        <f aca="true" t="shared" si="6" ref="S16:S54">IF(SUM($D16)&gt;0,IF(SUM(L16:N16)&gt;=SUM(L$11:N$11)/2,"да","нет"),"")</f>
      </c>
      <c r="T16" s="171">
        <f aca="true" t="shared" si="7" ref="T16:T54">IF(SUM($D16)&gt;0,IF(SUM(O16:P16)&gt;=SUM(O$11:P$11)/2,"да","нет"),"")</f>
      </c>
      <c r="U16" s="27">
        <f t="shared" si="2"/>
      </c>
      <c r="V16" s="28">
        <f t="shared" si="3"/>
      </c>
      <c r="W16" s="29">
        <f aca="true" t="shared" si="8" ref="W16:W54">IF(B16="","",IF(AND(SUM($D16)=0,COUNTA($E16:$P16)&gt;0),$D$57,IF(OR(E16&gt;E$11,F16&gt;F$11,G16&gt;G$11,H16&gt;H$11,I16&gt;I$11,J16&gt;J$11,K16&gt;K$11,L16&gt;L$11,M16&gt;M$11,N16&gt;N$11,O16&gt;O$11,P16&gt;P$11),$D$58,"нет")))</f>
      </c>
      <c r="X16" s="30">
        <f aca="true" t="shared" si="9" ref="X16:X39">IF(W16="","",IF(W16="нет",0,1))</f>
      </c>
    </row>
    <row r="17" spans="1:24" ht="15">
      <c r="A17" s="88">
        <v>3</v>
      </c>
      <c r="B17" s="89"/>
      <c r="C17" s="90"/>
      <c r="D17" s="91"/>
      <c r="E17" s="92"/>
      <c r="F17" s="93"/>
      <c r="G17" s="94"/>
      <c r="H17" s="190"/>
      <c r="I17" s="162"/>
      <c r="J17" s="93"/>
      <c r="K17" s="95"/>
      <c r="L17" s="96"/>
      <c r="M17" s="95"/>
      <c r="N17" s="190"/>
      <c r="O17" s="162"/>
      <c r="P17" s="190"/>
      <c r="Q17" s="169">
        <f t="shared" si="4"/>
      </c>
      <c r="R17" s="170">
        <f t="shared" si="5"/>
      </c>
      <c r="S17" s="170">
        <f t="shared" si="6"/>
      </c>
      <c r="T17" s="171">
        <f t="shared" si="7"/>
      </c>
      <c r="U17" s="27">
        <f t="shared" si="2"/>
      </c>
      <c r="V17" s="28">
        <f t="shared" si="3"/>
      </c>
      <c r="W17" s="29">
        <f t="shared" si="8"/>
      </c>
      <c r="X17" s="30">
        <f t="shared" si="9"/>
      </c>
    </row>
    <row r="18" spans="1:24" ht="15">
      <c r="A18" s="88">
        <v>4</v>
      </c>
      <c r="B18" s="89"/>
      <c r="C18" s="90"/>
      <c r="D18" s="91"/>
      <c r="E18" s="92"/>
      <c r="F18" s="93"/>
      <c r="G18" s="94"/>
      <c r="H18" s="190"/>
      <c r="I18" s="162"/>
      <c r="J18" s="93"/>
      <c r="K18" s="95"/>
      <c r="L18" s="96"/>
      <c r="M18" s="95"/>
      <c r="N18" s="190"/>
      <c r="O18" s="162"/>
      <c r="P18" s="190"/>
      <c r="Q18" s="169">
        <f t="shared" si="4"/>
      </c>
      <c r="R18" s="170">
        <f t="shared" si="5"/>
      </c>
      <c r="S18" s="170">
        <f t="shared" si="6"/>
      </c>
      <c r="T18" s="171">
        <f t="shared" si="7"/>
      </c>
      <c r="U18" s="27">
        <f t="shared" si="2"/>
      </c>
      <c r="V18" s="28">
        <f t="shared" si="3"/>
      </c>
      <c r="W18" s="29">
        <f t="shared" si="8"/>
      </c>
      <c r="X18" s="30">
        <f t="shared" si="9"/>
      </c>
    </row>
    <row r="19" spans="1:24" ht="15.75" thickBot="1">
      <c r="A19" s="97">
        <v>5</v>
      </c>
      <c r="B19" s="98"/>
      <c r="C19" s="99"/>
      <c r="D19" s="100"/>
      <c r="E19" s="101"/>
      <c r="F19" s="102"/>
      <c r="G19" s="103"/>
      <c r="H19" s="191"/>
      <c r="I19" s="163"/>
      <c r="J19" s="102"/>
      <c r="K19" s="104"/>
      <c r="L19" s="105"/>
      <c r="M19" s="104"/>
      <c r="N19" s="191"/>
      <c r="O19" s="163"/>
      <c r="P19" s="191"/>
      <c r="Q19" s="172">
        <f t="shared" si="4"/>
      </c>
      <c r="R19" s="173">
        <f t="shared" si="5"/>
      </c>
      <c r="S19" s="173">
        <f t="shared" si="6"/>
      </c>
      <c r="T19" s="174">
        <f t="shared" si="7"/>
      </c>
      <c r="U19" s="31">
        <f t="shared" si="2"/>
      </c>
      <c r="V19" s="32">
        <f t="shared" si="3"/>
      </c>
      <c r="W19" s="33">
        <f t="shared" si="8"/>
      </c>
      <c r="X19" s="34">
        <f t="shared" si="9"/>
      </c>
    </row>
    <row r="20" spans="1:24" ht="15">
      <c r="A20" s="106">
        <v>6</v>
      </c>
      <c r="B20" s="80"/>
      <c r="C20" s="81"/>
      <c r="D20" s="82"/>
      <c r="E20" s="83"/>
      <c r="F20" s="84"/>
      <c r="G20" s="85"/>
      <c r="H20" s="189"/>
      <c r="I20" s="161"/>
      <c r="J20" s="84"/>
      <c r="K20" s="86"/>
      <c r="L20" s="87"/>
      <c r="M20" s="86"/>
      <c r="N20" s="189"/>
      <c r="O20" s="161"/>
      <c r="P20" s="189"/>
      <c r="Q20" s="166">
        <f t="shared" si="4"/>
      </c>
      <c r="R20" s="167">
        <f t="shared" si="5"/>
      </c>
      <c r="S20" s="167">
        <f t="shared" si="6"/>
      </c>
      <c r="T20" s="168">
        <f t="shared" si="7"/>
      </c>
      <c r="U20" s="35">
        <f t="shared" si="2"/>
      </c>
      <c r="V20" s="36">
        <f t="shared" si="3"/>
      </c>
      <c r="W20" s="25">
        <f t="shared" si="8"/>
      </c>
      <c r="X20" s="26">
        <f t="shared" si="9"/>
      </c>
    </row>
    <row r="21" spans="1:24" ht="15">
      <c r="A21" s="88">
        <v>7</v>
      </c>
      <c r="B21" s="89"/>
      <c r="C21" s="90"/>
      <c r="D21" s="91"/>
      <c r="E21" s="92"/>
      <c r="F21" s="93"/>
      <c r="G21" s="94"/>
      <c r="H21" s="190"/>
      <c r="I21" s="162"/>
      <c r="J21" s="93"/>
      <c r="K21" s="95"/>
      <c r="L21" s="96"/>
      <c r="M21" s="95"/>
      <c r="N21" s="190"/>
      <c r="O21" s="162"/>
      <c r="P21" s="190"/>
      <c r="Q21" s="169">
        <f t="shared" si="4"/>
      </c>
      <c r="R21" s="170">
        <f t="shared" si="5"/>
      </c>
      <c r="S21" s="170">
        <f t="shared" si="6"/>
      </c>
      <c r="T21" s="171">
        <f t="shared" si="7"/>
      </c>
      <c r="U21" s="27">
        <f t="shared" si="2"/>
      </c>
      <c r="V21" s="28">
        <f t="shared" si="3"/>
      </c>
      <c r="W21" s="29">
        <f t="shared" si="8"/>
      </c>
      <c r="X21" s="30">
        <f t="shared" si="9"/>
      </c>
    </row>
    <row r="22" spans="1:24" ht="15">
      <c r="A22" s="88">
        <v>8</v>
      </c>
      <c r="B22" s="89"/>
      <c r="C22" s="90"/>
      <c r="D22" s="91"/>
      <c r="E22" s="92"/>
      <c r="F22" s="93"/>
      <c r="G22" s="94"/>
      <c r="H22" s="190"/>
      <c r="I22" s="162"/>
      <c r="J22" s="93"/>
      <c r="K22" s="95"/>
      <c r="L22" s="96"/>
      <c r="M22" s="95"/>
      <c r="N22" s="190"/>
      <c r="O22" s="162"/>
      <c r="P22" s="190"/>
      <c r="Q22" s="169">
        <f t="shared" si="4"/>
      </c>
      <c r="R22" s="170">
        <f t="shared" si="5"/>
      </c>
      <c r="S22" s="170">
        <f t="shared" si="6"/>
      </c>
      <c r="T22" s="171">
        <f t="shared" si="7"/>
      </c>
      <c r="U22" s="27">
        <f t="shared" si="2"/>
      </c>
      <c r="V22" s="28">
        <f t="shared" si="3"/>
      </c>
      <c r="W22" s="29">
        <f t="shared" si="8"/>
      </c>
      <c r="X22" s="30">
        <f t="shared" si="9"/>
      </c>
    </row>
    <row r="23" spans="1:24" ht="15">
      <c r="A23" s="88">
        <v>9</v>
      </c>
      <c r="B23" s="89"/>
      <c r="C23" s="90"/>
      <c r="D23" s="91"/>
      <c r="E23" s="92"/>
      <c r="F23" s="93"/>
      <c r="G23" s="94"/>
      <c r="H23" s="190"/>
      <c r="I23" s="162"/>
      <c r="J23" s="93"/>
      <c r="K23" s="95"/>
      <c r="L23" s="96"/>
      <c r="M23" s="95"/>
      <c r="N23" s="190"/>
      <c r="O23" s="162"/>
      <c r="P23" s="190"/>
      <c r="Q23" s="169">
        <f t="shared" si="4"/>
      </c>
      <c r="R23" s="170">
        <f t="shared" si="5"/>
      </c>
      <c r="S23" s="170">
        <f t="shared" si="6"/>
      </c>
      <c r="T23" s="171">
        <f t="shared" si="7"/>
      </c>
      <c r="U23" s="27">
        <f t="shared" si="2"/>
      </c>
      <c r="V23" s="28">
        <f t="shared" si="3"/>
      </c>
      <c r="W23" s="29">
        <f t="shared" si="8"/>
      </c>
      <c r="X23" s="30">
        <f t="shared" si="9"/>
      </c>
    </row>
    <row r="24" spans="1:24" ht="15.75" thickBot="1">
      <c r="A24" s="107">
        <v>10</v>
      </c>
      <c r="B24" s="98"/>
      <c r="C24" s="99"/>
      <c r="D24" s="100"/>
      <c r="E24" s="101"/>
      <c r="F24" s="102"/>
      <c r="G24" s="103"/>
      <c r="H24" s="191"/>
      <c r="I24" s="163"/>
      <c r="J24" s="102"/>
      <c r="K24" s="104"/>
      <c r="L24" s="105"/>
      <c r="M24" s="104"/>
      <c r="N24" s="191"/>
      <c r="O24" s="163"/>
      <c r="P24" s="191"/>
      <c r="Q24" s="172">
        <f t="shared" si="4"/>
      </c>
      <c r="R24" s="173">
        <f t="shared" si="5"/>
      </c>
      <c r="S24" s="173">
        <f t="shared" si="6"/>
      </c>
      <c r="T24" s="174">
        <f t="shared" si="7"/>
      </c>
      <c r="U24" s="37">
        <f t="shared" si="2"/>
      </c>
      <c r="V24" s="38">
        <f t="shared" si="3"/>
      </c>
      <c r="W24" s="33">
        <f t="shared" si="8"/>
      </c>
      <c r="X24" s="34">
        <f t="shared" si="9"/>
      </c>
    </row>
    <row r="25" spans="1:24" ht="15">
      <c r="A25" s="79">
        <v>11</v>
      </c>
      <c r="B25" s="80"/>
      <c r="C25" s="81"/>
      <c r="D25" s="82"/>
      <c r="E25" s="83"/>
      <c r="F25" s="84"/>
      <c r="G25" s="85"/>
      <c r="H25" s="189"/>
      <c r="I25" s="161"/>
      <c r="J25" s="84"/>
      <c r="K25" s="86"/>
      <c r="L25" s="87"/>
      <c r="M25" s="86"/>
      <c r="N25" s="189"/>
      <c r="O25" s="161"/>
      <c r="P25" s="189"/>
      <c r="Q25" s="166">
        <f t="shared" si="4"/>
      </c>
      <c r="R25" s="167">
        <f t="shared" si="5"/>
      </c>
      <c r="S25" s="167">
        <f t="shared" si="6"/>
      </c>
      <c r="T25" s="168">
        <f t="shared" si="7"/>
      </c>
      <c r="U25" s="23">
        <f t="shared" si="2"/>
      </c>
      <c r="V25" s="24">
        <f t="shared" si="3"/>
      </c>
      <c r="W25" s="25">
        <f t="shared" si="8"/>
      </c>
      <c r="X25" s="26">
        <f t="shared" si="9"/>
      </c>
    </row>
    <row r="26" spans="1:24" ht="15">
      <c r="A26" s="88">
        <v>12</v>
      </c>
      <c r="B26" s="89"/>
      <c r="C26" s="90"/>
      <c r="D26" s="91"/>
      <c r="E26" s="92"/>
      <c r="F26" s="93"/>
      <c r="G26" s="94"/>
      <c r="H26" s="190"/>
      <c r="I26" s="162"/>
      <c r="J26" s="93"/>
      <c r="K26" s="95"/>
      <c r="L26" s="96"/>
      <c r="M26" s="95"/>
      <c r="N26" s="190"/>
      <c r="O26" s="162"/>
      <c r="P26" s="190"/>
      <c r="Q26" s="169">
        <f t="shared" si="4"/>
      </c>
      <c r="R26" s="170">
        <f t="shared" si="5"/>
      </c>
      <c r="S26" s="170">
        <f t="shared" si="6"/>
      </c>
      <c r="T26" s="171">
        <f t="shared" si="7"/>
      </c>
      <c r="U26" s="27">
        <f t="shared" si="2"/>
      </c>
      <c r="V26" s="28">
        <f t="shared" si="3"/>
      </c>
      <c r="W26" s="29">
        <f t="shared" si="8"/>
      </c>
      <c r="X26" s="30">
        <f t="shared" si="9"/>
      </c>
    </row>
    <row r="27" spans="1:24" ht="15">
      <c r="A27" s="88">
        <v>13</v>
      </c>
      <c r="B27" s="89"/>
      <c r="C27" s="90"/>
      <c r="D27" s="91"/>
      <c r="E27" s="92"/>
      <c r="F27" s="93"/>
      <c r="G27" s="94"/>
      <c r="H27" s="190"/>
      <c r="I27" s="162"/>
      <c r="J27" s="93"/>
      <c r="K27" s="95"/>
      <c r="L27" s="96"/>
      <c r="M27" s="95"/>
      <c r="N27" s="190"/>
      <c r="O27" s="162"/>
      <c r="P27" s="190"/>
      <c r="Q27" s="169">
        <f t="shared" si="4"/>
      </c>
      <c r="R27" s="170">
        <f t="shared" si="5"/>
      </c>
      <c r="S27" s="170">
        <f t="shared" si="6"/>
      </c>
      <c r="T27" s="171">
        <f t="shared" si="7"/>
      </c>
      <c r="U27" s="27">
        <f t="shared" si="2"/>
      </c>
      <c r="V27" s="28">
        <f t="shared" si="3"/>
      </c>
      <c r="W27" s="29">
        <f t="shared" si="8"/>
      </c>
      <c r="X27" s="30">
        <f t="shared" si="9"/>
      </c>
    </row>
    <row r="28" spans="1:24" ht="15">
      <c r="A28" s="88">
        <v>14</v>
      </c>
      <c r="B28" s="89"/>
      <c r="C28" s="90"/>
      <c r="D28" s="91"/>
      <c r="E28" s="92"/>
      <c r="F28" s="93"/>
      <c r="G28" s="94"/>
      <c r="H28" s="190"/>
      <c r="I28" s="162"/>
      <c r="J28" s="93"/>
      <c r="K28" s="95"/>
      <c r="L28" s="96"/>
      <c r="M28" s="95"/>
      <c r="N28" s="190"/>
      <c r="O28" s="162"/>
      <c r="P28" s="190"/>
      <c r="Q28" s="169">
        <f t="shared" si="4"/>
      </c>
      <c r="R28" s="170">
        <f t="shared" si="5"/>
      </c>
      <c r="S28" s="170">
        <f t="shared" si="6"/>
      </c>
      <c r="T28" s="171">
        <f t="shared" si="7"/>
      </c>
      <c r="U28" s="27">
        <f t="shared" si="2"/>
      </c>
      <c r="V28" s="28">
        <f t="shared" si="3"/>
      </c>
      <c r="W28" s="29">
        <f t="shared" si="8"/>
      </c>
      <c r="X28" s="30">
        <f t="shared" si="9"/>
      </c>
    </row>
    <row r="29" spans="1:24" ht="15.75" thickBot="1">
      <c r="A29" s="97">
        <v>15</v>
      </c>
      <c r="B29" s="98"/>
      <c r="C29" s="99"/>
      <c r="D29" s="100"/>
      <c r="E29" s="101"/>
      <c r="F29" s="102"/>
      <c r="G29" s="103"/>
      <c r="H29" s="191"/>
      <c r="I29" s="163"/>
      <c r="J29" s="102"/>
      <c r="K29" s="104"/>
      <c r="L29" s="105"/>
      <c r="M29" s="104"/>
      <c r="N29" s="191"/>
      <c r="O29" s="163"/>
      <c r="P29" s="191"/>
      <c r="Q29" s="172">
        <f t="shared" si="4"/>
      </c>
      <c r="R29" s="173">
        <f t="shared" si="5"/>
      </c>
      <c r="S29" s="173">
        <f t="shared" si="6"/>
      </c>
      <c r="T29" s="174">
        <f t="shared" si="7"/>
      </c>
      <c r="U29" s="31">
        <f t="shared" si="2"/>
      </c>
      <c r="V29" s="32">
        <f t="shared" si="3"/>
      </c>
      <c r="W29" s="33">
        <f t="shared" si="8"/>
      </c>
      <c r="X29" s="34">
        <f t="shared" si="9"/>
      </c>
    </row>
    <row r="30" spans="1:24" ht="15">
      <c r="A30" s="106">
        <v>16</v>
      </c>
      <c r="B30" s="80"/>
      <c r="C30" s="81"/>
      <c r="D30" s="82"/>
      <c r="E30" s="83"/>
      <c r="F30" s="84"/>
      <c r="G30" s="85"/>
      <c r="H30" s="189"/>
      <c r="I30" s="161"/>
      <c r="J30" s="84"/>
      <c r="K30" s="86"/>
      <c r="L30" s="87"/>
      <c r="M30" s="86"/>
      <c r="N30" s="189"/>
      <c r="O30" s="161"/>
      <c r="P30" s="189"/>
      <c r="Q30" s="166">
        <f t="shared" si="4"/>
      </c>
      <c r="R30" s="167">
        <f t="shared" si="5"/>
      </c>
      <c r="S30" s="167">
        <f t="shared" si="6"/>
      </c>
      <c r="T30" s="168">
        <f t="shared" si="7"/>
      </c>
      <c r="U30" s="35">
        <f t="shared" si="2"/>
      </c>
      <c r="V30" s="36">
        <f t="shared" si="3"/>
      </c>
      <c r="W30" s="25">
        <f t="shared" si="8"/>
      </c>
      <c r="X30" s="26">
        <f t="shared" si="9"/>
      </c>
    </row>
    <row r="31" spans="1:24" ht="15">
      <c r="A31" s="88">
        <v>17</v>
      </c>
      <c r="B31" s="89"/>
      <c r="C31" s="90"/>
      <c r="D31" s="91"/>
      <c r="E31" s="92"/>
      <c r="F31" s="93"/>
      <c r="G31" s="94"/>
      <c r="H31" s="190"/>
      <c r="I31" s="162"/>
      <c r="J31" s="93"/>
      <c r="K31" s="95"/>
      <c r="L31" s="96"/>
      <c r="M31" s="95"/>
      <c r="N31" s="190"/>
      <c r="O31" s="162"/>
      <c r="P31" s="190"/>
      <c r="Q31" s="169">
        <f t="shared" si="4"/>
      </c>
      <c r="R31" s="170">
        <f t="shared" si="5"/>
      </c>
      <c r="S31" s="170">
        <f t="shared" si="6"/>
      </c>
      <c r="T31" s="171">
        <f t="shared" si="7"/>
      </c>
      <c r="U31" s="27">
        <f t="shared" si="2"/>
      </c>
      <c r="V31" s="28">
        <f t="shared" si="3"/>
      </c>
      <c r="W31" s="29">
        <f t="shared" si="8"/>
      </c>
      <c r="X31" s="30">
        <f t="shared" si="9"/>
      </c>
    </row>
    <row r="32" spans="1:24" ht="15">
      <c r="A32" s="88">
        <v>18</v>
      </c>
      <c r="B32" s="89"/>
      <c r="C32" s="90"/>
      <c r="D32" s="91"/>
      <c r="E32" s="92"/>
      <c r="F32" s="93"/>
      <c r="G32" s="94"/>
      <c r="H32" s="190"/>
      <c r="I32" s="162"/>
      <c r="J32" s="93"/>
      <c r="K32" s="95"/>
      <c r="L32" s="96"/>
      <c r="M32" s="95"/>
      <c r="N32" s="190"/>
      <c r="O32" s="162"/>
      <c r="P32" s="190"/>
      <c r="Q32" s="169">
        <f t="shared" si="4"/>
      </c>
      <c r="R32" s="170">
        <f t="shared" si="5"/>
      </c>
      <c r="S32" s="170">
        <f t="shared" si="6"/>
      </c>
      <c r="T32" s="171">
        <f t="shared" si="7"/>
      </c>
      <c r="U32" s="27">
        <f t="shared" si="2"/>
      </c>
      <c r="V32" s="28">
        <f t="shared" si="3"/>
      </c>
      <c r="W32" s="29">
        <f t="shared" si="8"/>
      </c>
      <c r="X32" s="30">
        <f t="shared" si="9"/>
      </c>
    </row>
    <row r="33" spans="1:24" ht="15">
      <c r="A33" s="88">
        <v>19</v>
      </c>
      <c r="B33" s="89"/>
      <c r="C33" s="90"/>
      <c r="D33" s="91"/>
      <c r="E33" s="92"/>
      <c r="F33" s="93"/>
      <c r="G33" s="94"/>
      <c r="H33" s="190"/>
      <c r="I33" s="162"/>
      <c r="J33" s="93"/>
      <c r="K33" s="95"/>
      <c r="L33" s="96"/>
      <c r="M33" s="95"/>
      <c r="N33" s="190"/>
      <c r="O33" s="162"/>
      <c r="P33" s="190"/>
      <c r="Q33" s="169">
        <f t="shared" si="4"/>
      </c>
      <c r="R33" s="170">
        <f t="shared" si="5"/>
      </c>
      <c r="S33" s="170">
        <f t="shared" si="6"/>
      </c>
      <c r="T33" s="171">
        <f t="shared" si="7"/>
      </c>
      <c r="U33" s="27">
        <f t="shared" si="2"/>
      </c>
      <c r="V33" s="28">
        <f t="shared" si="3"/>
      </c>
      <c r="W33" s="29">
        <f t="shared" si="8"/>
      </c>
      <c r="X33" s="30">
        <f t="shared" si="9"/>
      </c>
    </row>
    <row r="34" spans="1:24" ht="15.75" thickBot="1">
      <c r="A34" s="107">
        <v>20</v>
      </c>
      <c r="B34" s="98"/>
      <c r="C34" s="99"/>
      <c r="D34" s="100"/>
      <c r="E34" s="101"/>
      <c r="F34" s="102"/>
      <c r="G34" s="103"/>
      <c r="H34" s="191"/>
      <c r="I34" s="163"/>
      <c r="J34" s="102"/>
      <c r="K34" s="104"/>
      <c r="L34" s="105"/>
      <c r="M34" s="104"/>
      <c r="N34" s="191"/>
      <c r="O34" s="163"/>
      <c r="P34" s="191"/>
      <c r="Q34" s="172">
        <f t="shared" si="4"/>
      </c>
      <c r="R34" s="173">
        <f t="shared" si="5"/>
      </c>
      <c r="S34" s="173">
        <f t="shared" si="6"/>
      </c>
      <c r="T34" s="174">
        <f t="shared" si="7"/>
      </c>
      <c r="U34" s="37">
        <f t="shared" si="2"/>
      </c>
      <c r="V34" s="38">
        <f t="shared" si="3"/>
      </c>
      <c r="W34" s="33">
        <f t="shared" si="8"/>
      </c>
      <c r="X34" s="34">
        <f t="shared" si="9"/>
      </c>
    </row>
    <row r="35" spans="1:24" ht="15">
      <c r="A35" s="79">
        <v>21</v>
      </c>
      <c r="B35" s="80"/>
      <c r="C35" s="81"/>
      <c r="D35" s="82"/>
      <c r="E35" s="83"/>
      <c r="F35" s="84"/>
      <c r="G35" s="85"/>
      <c r="H35" s="189"/>
      <c r="I35" s="161"/>
      <c r="J35" s="84"/>
      <c r="K35" s="86"/>
      <c r="L35" s="87"/>
      <c r="M35" s="86"/>
      <c r="N35" s="189"/>
      <c r="O35" s="161"/>
      <c r="P35" s="189"/>
      <c r="Q35" s="166">
        <f t="shared" si="4"/>
      </c>
      <c r="R35" s="167">
        <f t="shared" si="5"/>
      </c>
      <c r="S35" s="167">
        <f t="shared" si="6"/>
      </c>
      <c r="T35" s="168">
        <f t="shared" si="7"/>
      </c>
      <c r="U35" s="23">
        <f t="shared" si="2"/>
      </c>
      <c r="V35" s="24">
        <f t="shared" si="3"/>
      </c>
      <c r="W35" s="25">
        <f t="shared" si="8"/>
      </c>
      <c r="X35" s="26">
        <f t="shared" si="9"/>
      </c>
    </row>
    <row r="36" spans="1:24" ht="15">
      <c r="A36" s="88">
        <v>22</v>
      </c>
      <c r="B36" s="89"/>
      <c r="C36" s="90"/>
      <c r="D36" s="91"/>
      <c r="E36" s="92"/>
      <c r="F36" s="93"/>
      <c r="G36" s="94"/>
      <c r="H36" s="190"/>
      <c r="I36" s="162"/>
      <c r="J36" s="93"/>
      <c r="K36" s="95"/>
      <c r="L36" s="96"/>
      <c r="M36" s="95"/>
      <c r="N36" s="190"/>
      <c r="O36" s="162"/>
      <c r="P36" s="190"/>
      <c r="Q36" s="169">
        <f t="shared" si="4"/>
      </c>
      <c r="R36" s="170">
        <f t="shared" si="5"/>
      </c>
      <c r="S36" s="170">
        <f t="shared" si="6"/>
      </c>
      <c r="T36" s="171">
        <f t="shared" si="7"/>
      </c>
      <c r="U36" s="27">
        <f t="shared" si="2"/>
      </c>
      <c r="V36" s="28">
        <f t="shared" si="3"/>
      </c>
      <c r="W36" s="29">
        <f t="shared" si="8"/>
      </c>
      <c r="X36" s="30">
        <f t="shared" si="9"/>
      </c>
    </row>
    <row r="37" spans="1:24" ht="15">
      <c r="A37" s="88">
        <v>23</v>
      </c>
      <c r="B37" s="89"/>
      <c r="C37" s="90"/>
      <c r="D37" s="91"/>
      <c r="E37" s="92"/>
      <c r="F37" s="93"/>
      <c r="G37" s="94"/>
      <c r="H37" s="190"/>
      <c r="I37" s="162"/>
      <c r="J37" s="93"/>
      <c r="K37" s="95"/>
      <c r="L37" s="96"/>
      <c r="M37" s="95"/>
      <c r="N37" s="190"/>
      <c r="O37" s="162"/>
      <c r="P37" s="190"/>
      <c r="Q37" s="169">
        <f t="shared" si="4"/>
      </c>
      <c r="R37" s="170">
        <f t="shared" si="5"/>
      </c>
      <c r="S37" s="170">
        <f t="shared" si="6"/>
      </c>
      <c r="T37" s="171">
        <f t="shared" si="7"/>
      </c>
      <c r="U37" s="27">
        <f t="shared" si="2"/>
      </c>
      <c r="V37" s="28">
        <f t="shared" si="3"/>
      </c>
      <c r="W37" s="29">
        <f t="shared" si="8"/>
      </c>
      <c r="X37" s="30">
        <f t="shared" si="9"/>
      </c>
    </row>
    <row r="38" spans="1:24" ht="15">
      <c r="A38" s="88">
        <v>24</v>
      </c>
      <c r="B38" s="89"/>
      <c r="C38" s="90"/>
      <c r="D38" s="91"/>
      <c r="E38" s="92"/>
      <c r="F38" s="93"/>
      <c r="G38" s="94"/>
      <c r="H38" s="190"/>
      <c r="I38" s="162"/>
      <c r="J38" s="93"/>
      <c r="K38" s="95"/>
      <c r="L38" s="96"/>
      <c r="M38" s="95"/>
      <c r="N38" s="190"/>
      <c r="O38" s="162"/>
      <c r="P38" s="190"/>
      <c r="Q38" s="169">
        <f t="shared" si="4"/>
      </c>
      <c r="R38" s="170">
        <f t="shared" si="5"/>
      </c>
      <c r="S38" s="170">
        <f t="shared" si="6"/>
      </c>
      <c r="T38" s="171">
        <f t="shared" si="7"/>
      </c>
      <c r="U38" s="27">
        <f t="shared" si="2"/>
      </c>
      <c r="V38" s="28">
        <f t="shared" si="3"/>
      </c>
      <c r="W38" s="29">
        <f t="shared" si="8"/>
      </c>
      <c r="X38" s="30">
        <f t="shared" si="9"/>
      </c>
    </row>
    <row r="39" spans="1:24" ht="15.75" thickBot="1">
      <c r="A39" s="97">
        <v>25</v>
      </c>
      <c r="B39" s="98"/>
      <c r="C39" s="99"/>
      <c r="D39" s="100"/>
      <c r="E39" s="101"/>
      <c r="F39" s="102"/>
      <c r="G39" s="103"/>
      <c r="H39" s="191"/>
      <c r="I39" s="163"/>
      <c r="J39" s="102"/>
      <c r="K39" s="104"/>
      <c r="L39" s="105"/>
      <c r="M39" s="104"/>
      <c r="N39" s="191"/>
      <c r="O39" s="163"/>
      <c r="P39" s="191"/>
      <c r="Q39" s="172">
        <f t="shared" si="4"/>
      </c>
      <c r="R39" s="173">
        <f t="shared" si="5"/>
      </c>
      <c r="S39" s="173">
        <f t="shared" si="6"/>
      </c>
      <c r="T39" s="174">
        <f t="shared" si="7"/>
      </c>
      <c r="U39" s="31">
        <f t="shared" si="2"/>
      </c>
      <c r="V39" s="32">
        <f t="shared" si="3"/>
      </c>
      <c r="W39" s="33">
        <f t="shared" si="8"/>
      </c>
      <c r="X39" s="34">
        <f t="shared" si="9"/>
      </c>
    </row>
    <row r="40" spans="1:24" ht="15">
      <c r="A40" s="79">
        <v>26</v>
      </c>
      <c r="B40" s="80"/>
      <c r="C40" s="81"/>
      <c r="D40" s="82"/>
      <c r="E40" s="83"/>
      <c r="F40" s="84"/>
      <c r="G40" s="85"/>
      <c r="H40" s="189"/>
      <c r="I40" s="161"/>
      <c r="J40" s="84"/>
      <c r="K40" s="86"/>
      <c r="L40" s="87"/>
      <c r="M40" s="86"/>
      <c r="N40" s="189"/>
      <c r="O40" s="161"/>
      <c r="P40" s="189"/>
      <c r="Q40" s="166">
        <f t="shared" si="4"/>
      </c>
      <c r="R40" s="167">
        <f t="shared" si="5"/>
      </c>
      <c r="S40" s="167">
        <f t="shared" si="6"/>
      </c>
      <c r="T40" s="168">
        <f t="shared" si="7"/>
      </c>
      <c r="U40" s="23">
        <f t="shared" si="2"/>
      </c>
      <c r="V40" s="24">
        <f t="shared" si="3"/>
      </c>
      <c r="W40" s="25">
        <f t="shared" si="8"/>
      </c>
      <c r="X40" s="26">
        <f aca="true" t="shared" si="10" ref="X40:X54">IF(W40="","",IF(W40="нет",0,1))</f>
      </c>
    </row>
    <row r="41" spans="1:24" ht="15">
      <c r="A41" s="88">
        <v>27</v>
      </c>
      <c r="B41" s="89"/>
      <c r="C41" s="90"/>
      <c r="D41" s="91"/>
      <c r="E41" s="92"/>
      <c r="F41" s="93"/>
      <c r="G41" s="94"/>
      <c r="H41" s="190"/>
      <c r="I41" s="162"/>
      <c r="J41" s="93"/>
      <c r="K41" s="95"/>
      <c r="L41" s="96"/>
      <c r="M41" s="95"/>
      <c r="N41" s="190"/>
      <c r="O41" s="162"/>
      <c r="P41" s="190"/>
      <c r="Q41" s="169">
        <f t="shared" si="4"/>
      </c>
      <c r="R41" s="170">
        <f t="shared" si="5"/>
      </c>
      <c r="S41" s="170">
        <f t="shared" si="6"/>
      </c>
      <c r="T41" s="171">
        <f t="shared" si="7"/>
      </c>
      <c r="U41" s="27">
        <f t="shared" si="2"/>
      </c>
      <c r="V41" s="28">
        <f t="shared" si="3"/>
      </c>
      <c r="W41" s="29">
        <f t="shared" si="8"/>
      </c>
      <c r="X41" s="30">
        <f t="shared" si="10"/>
      </c>
    </row>
    <row r="42" spans="1:24" ht="15">
      <c r="A42" s="88">
        <v>28</v>
      </c>
      <c r="B42" s="89"/>
      <c r="C42" s="90"/>
      <c r="D42" s="91"/>
      <c r="E42" s="92"/>
      <c r="F42" s="93"/>
      <c r="G42" s="94"/>
      <c r="H42" s="190"/>
      <c r="I42" s="162"/>
      <c r="J42" s="93"/>
      <c r="K42" s="95"/>
      <c r="L42" s="96"/>
      <c r="M42" s="95"/>
      <c r="N42" s="190"/>
      <c r="O42" s="162"/>
      <c r="P42" s="190"/>
      <c r="Q42" s="169">
        <f t="shared" si="4"/>
      </c>
      <c r="R42" s="170">
        <f t="shared" si="5"/>
      </c>
      <c r="S42" s="170">
        <f t="shared" si="6"/>
      </c>
      <c r="T42" s="171">
        <f t="shared" si="7"/>
      </c>
      <c r="U42" s="27">
        <f t="shared" si="2"/>
      </c>
      <c r="V42" s="28">
        <f t="shared" si="3"/>
      </c>
      <c r="W42" s="29">
        <f t="shared" si="8"/>
      </c>
      <c r="X42" s="30">
        <f t="shared" si="10"/>
      </c>
    </row>
    <row r="43" spans="1:24" ht="15">
      <c r="A43" s="88">
        <v>29</v>
      </c>
      <c r="B43" s="89"/>
      <c r="C43" s="90"/>
      <c r="D43" s="91"/>
      <c r="E43" s="92"/>
      <c r="F43" s="93"/>
      <c r="G43" s="94"/>
      <c r="H43" s="190"/>
      <c r="I43" s="162"/>
      <c r="J43" s="93"/>
      <c r="K43" s="95"/>
      <c r="L43" s="96"/>
      <c r="M43" s="95"/>
      <c r="N43" s="190"/>
      <c r="O43" s="162"/>
      <c r="P43" s="190"/>
      <c r="Q43" s="169">
        <f t="shared" si="4"/>
      </c>
      <c r="R43" s="170">
        <f t="shared" si="5"/>
      </c>
      <c r="S43" s="170">
        <f t="shared" si="6"/>
      </c>
      <c r="T43" s="171">
        <f t="shared" si="7"/>
      </c>
      <c r="U43" s="27">
        <f t="shared" si="2"/>
      </c>
      <c r="V43" s="28">
        <f t="shared" si="3"/>
      </c>
      <c r="W43" s="29">
        <f t="shared" si="8"/>
      </c>
      <c r="X43" s="30">
        <f t="shared" si="10"/>
      </c>
    </row>
    <row r="44" spans="1:24" ht="15.75" thickBot="1">
      <c r="A44" s="97">
        <v>30</v>
      </c>
      <c r="B44" s="98"/>
      <c r="C44" s="99"/>
      <c r="D44" s="100"/>
      <c r="E44" s="101"/>
      <c r="F44" s="102"/>
      <c r="G44" s="103"/>
      <c r="H44" s="191"/>
      <c r="I44" s="163"/>
      <c r="J44" s="102"/>
      <c r="K44" s="104"/>
      <c r="L44" s="105"/>
      <c r="M44" s="104"/>
      <c r="N44" s="191"/>
      <c r="O44" s="163"/>
      <c r="P44" s="191"/>
      <c r="Q44" s="172">
        <f t="shared" si="4"/>
      </c>
      <c r="R44" s="173">
        <f t="shared" si="5"/>
      </c>
      <c r="S44" s="173">
        <f t="shared" si="6"/>
      </c>
      <c r="T44" s="174">
        <f t="shared" si="7"/>
      </c>
      <c r="U44" s="31">
        <f t="shared" si="2"/>
      </c>
      <c r="V44" s="32">
        <f t="shared" si="3"/>
      </c>
      <c r="W44" s="33">
        <f t="shared" si="8"/>
      </c>
      <c r="X44" s="34">
        <f t="shared" si="10"/>
      </c>
    </row>
    <row r="45" spans="1:24" ht="15">
      <c r="A45" s="79">
        <v>31</v>
      </c>
      <c r="B45" s="80"/>
      <c r="C45" s="81"/>
      <c r="D45" s="82"/>
      <c r="E45" s="83"/>
      <c r="F45" s="84"/>
      <c r="G45" s="85"/>
      <c r="H45" s="189"/>
      <c r="I45" s="161"/>
      <c r="J45" s="84"/>
      <c r="K45" s="86"/>
      <c r="L45" s="87"/>
      <c r="M45" s="86"/>
      <c r="N45" s="189"/>
      <c r="O45" s="161"/>
      <c r="P45" s="189"/>
      <c r="Q45" s="166">
        <f t="shared" si="4"/>
      </c>
      <c r="R45" s="167">
        <f t="shared" si="5"/>
      </c>
      <c r="S45" s="167">
        <f t="shared" si="6"/>
      </c>
      <c r="T45" s="168">
        <f t="shared" si="7"/>
      </c>
      <c r="U45" s="23">
        <f t="shared" si="2"/>
      </c>
      <c r="V45" s="24">
        <f t="shared" si="3"/>
      </c>
      <c r="W45" s="25">
        <f t="shared" si="8"/>
      </c>
      <c r="X45" s="26">
        <f t="shared" si="10"/>
      </c>
    </row>
    <row r="46" spans="1:24" ht="15">
      <c r="A46" s="88">
        <v>32</v>
      </c>
      <c r="B46" s="89"/>
      <c r="C46" s="90"/>
      <c r="D46" s="91"/>
      <c r="E46" s="92"/>
      <c r="F46" s="93"/>
      <c r="G46" s="94"/>
      <c r="H46" s="190"/>
      <c r="I46" s="162"/>
      <c r="J46" s="93"/>
      <c r="K46" s="95"/>
      <c r="L46" s="96"/>
      <c r="M46" s="95"/>
      <c r="N46" s="190"/>
      <c r="O46" s="162"/>
      <c r="P46" s="190"/>
      <c r="Q46" s="169">
        <f t="shared" si="4"/>
      </c>
      <c r="R46" s="170">
        <f t="shared" si="5"/>
      </c>
      <c r="S46" s="170">
        <f t="shared" si="6"/>
      </c>
      <c r="T46" s="171">
        <f t="shared" si="7"/>
      </c>
      <c r="U46" s="27">
        <f t="shared" si="2"/>
      </c>
      <c r="V46" s="28">
        <f t="shared" si="3"/>
      </c>
      <c r="W46" s="29">
        <f t="shared" si="8"/>
      </c>
      <c r="X46" s="30">
        <f t="shared" si="10"/>
      </c>
    </row>
    <row r="47" spans="1:24" ht="15">
      <c r="A47" s="88">
        <v>33</v>
      </c>
      <c r="B47" s="89"/>
      <c r="C47" s="90"/>
      <c r="D47" s="91"/>
      <c r="E47" s="92"/>
      <c r="F47" s="93"/>
      <c r="G47" s="94"/>
      <c r="H47" s="190"/>
      <c r="I47" s="162"/>
      <c r="J47" s="93"/>
      <c r="K47" s="95"/>
      <c r="L47" s="96"/>
      <c r="M47" s="95"/>
      <c r="N47" s="190"/>
      <c r="O47" s="162"/>
      <c r="P47" s="190"/>
      <c r="Q47" s="169">
        <f t="shared" si="4"/>
      </c>
      <c r="R47" s="170">
        <f t="shared" si="5"/>
      </c>
      <c r="S47" s="170">
        <f t="shared" si="6"/>
      </c>
      <c r="T47" s="171">
        <f t="shared" si="7"/>
      </c>
      <c r="U47" s="27">
        <f t="shared" si="2"/>
      </c>
      <c r="V47" s="28">
        <f t="shared" si="3"/>
      </c>
      <c r="W47" s="29">
        <f t="shared" si="8"/>
      </c>
      <c r="X47" s="30">
        <f t="shared" si="10"/>
      </c>
    </row>
    <row r="48" spans="1:24" ht="15">
      <c r="A48" s="88">
        <v>34</v>
      </c>
      <c r="B48" s="89"/>
      <c r="C48" s="90"/>
      <c r="D48" s="91"/>
      <c r="E48" s="92"/>
      <c r="F48" s="93"/>
      <c r="G48" s="94"/>
      <c r="H48" s="190"/>
      <c r="I48" s="162"/>
      <c r="J48" s="93"/>
      <c r="K48" s="95"/>
      <c r="L48" s="96"/>
      <c r="M48" s="95"/>
      <c r="N48" s="190"/>
      <c r="O48" s="162"/>
      <c r="P48" s="190"/>
      <c r="Q48" s="169">
        <f t="shared" si="4"/>
      </c>
      <c r="R48" s="170">
        <f t="shared" si="5"/>
      </c>
      <c r="S48" s="170">
        <f t="shared" si="6"/>
      </c>
      <c r="T48" s="171">
        <f t="shared" si="7"/>
      </c>
      <c r="U48" s="27">
        <f t="shared" si="2"/>
      </c>
      <c r="V48" s="28">
        <f t="shared" si="3"/>
      </c>
      <c r="W48" s="29">
        <f t="shared" si="8"/>
      </c>
      <c r="X48" s="30">
        <f t="shared" si="10"/>
      </c>
    </row>
    <row r="49" spans="1:24" ht="15.75" thickBot="1">
      <c r="A49" s="97">
        <v>35</v>
      </c>
      <c r="B49" s="98"/>
      <c r="C49" s="99"/>
      <c r="D49" s="100"/>
      <c r="E49" s="101"/>
      <c r="F49" s="102"/>
      <c r="G49" s="103"/>
      <c r="H49" s="191"/>
      <c r="I49" s="163"/>
      <c r="J49" s="102"/>
      <c r="K49" s="104"/>
      <c r="L49" s="105"/>
      <c r="M49" s="104"/>
      <c r="N49" s="191"/>
      <c r="O49" s="163"/>
      <c r="P49" s="191"/>
      <c r="Q49" s="172">
        <f t="shared" si="4"/>
      </c>
      <c r="R49" s="173">
        <f t="shared" si="5"/>
      </c>
      <c r="S49" s="173">
        <f t="shared" si="6"/>
      </c>
      <c r="T49" s="174">
        <f t="shared" si="7"/>
      </c>
      <c r="U49" s="31">
        <f t="shared" si="2"/>
      </c>
      <c r="V49" s="32">
        <f t="shared" si="3"/>
      </c>
      <c r="W49" s="33">
        <f t="shared" si="8"/>
      </c>
      <c r="X49" s="34">
        <f t="shared" si="10"/>
      </c>
    </row>
    <row r="50" spans="1:24" ht="15">
      <c r="A50" s="79">
        <v>36</v>
      </c>
      <c r="B50" s="80"/>
      <c r="C50" s="81"/>
      <c r="D50" s="82"/>
      <c r="E50" s="83"/>
      <c r="F50" s="84"/>
      <c r="G50" s="85"/>
      <c r="H50" s="189"/>
      <c r="I50" s="161"/>
      <c r="J50" s="84"/>
      <c r="K50" s="86"/>
      <c r="L50" s="87"/>
      <c r="M50" s="86"/>
      <c r="N50" s="189"/>
      <c r="O50" s="161"/>
      <c r="P50" s="189"/>
      <c r="Q50" s="166">
        <f t="shared" si="4"/>
      </c>
      <c r="R50" s="167">
        <f t="shared" si="5"/>
      </c>
      <c r="S50" s="167">
        <f t="shared" si="6"/>
      </c>
      <c r="T50" s="168">
        <f t="shared" si="7"/>
      </c>
      <c r="U50" s="23">
        <f t="shared" si="2"/>
      </c>
      <c r="V50" s="24">
        <f t="shared" si="3"/>
      </c>
      <c r="W50" s="25">
        <f t="shared" si="8"/>
      </c>
      <c r="X50" s="26">
        <f t="shared" si="10"/>
      </c>
    </row>
    <row r="51" spans="1:24" ht="15">
      <c r="A51" s="88">
        <v>37</v>
      </c>
      <c r="B51" s="89"/>
      <c r="C51" s="90"/>
      <c r="D51" s="91"/>
      <c r="E51" s="92"/>
      <c r="F51" s="93"/>
      <c r="G51" s="94"/>
      <c r="H51" s="190"/>
      <c r="I51" s="162"/>
      <c r="J51" s="93"/>
      <c r="K51" s="95"/>
      <c r="L51" s="96"/>
      <c r="M51" s="95"/>
      <c r="N51" s="190"/>
      <c r="O51" s="162"/>
      <c r="P51" s="190"/>
      <c r="Q51" s="169">
        <f t="shared" si="4"/>
      </c>
      <c r="R51" s="170">
        <f t="shared" si="5"/>
      </c>
      <c r="S51" s="170">
        <f t="shared" si="6"/>
      </c>
      <c r="T51" s="171">
        <f t="shared" si="7"/>
      </c>
      <c r="U51" s="27">
        <f t="shared" si="2"/>
      </c>
      <c r="V51" s="28">
        <f t="shared" si="3"/>
      </c>
      <c r="W51" s="29">
        <f t="shared" si="8"/>
      </c>
      <c r="X51" s="30">
        <f t="shared" si="10"/>
      </c>
    </row>
    <row r="52" spans="1:24" ht="15">
      <c r="A52" s="88">
        <v>38</v>
      </c>
      <c r="B52" s="89"/>
      <c r="C52" s="90"/>
      <c r="D52" s="91"/>
      <c r="E52" s="92"/>
      <c r="F52" s="93"/>
      <c r="G52" s="94"/>
      <c r="H52" s="190"/>
      <c r="I52" s="162"/>
      <c r="J52" s="93"/>
      <c r="K52" s="95"/>
      <c r="L52" s="96"/>
      <c r="M52" s="95"/>
      <c r="N52" s="190"/>
      <c r="O52" s="162"/>
      <c r="P52" s="190"/>
      <c r="Q52" s="169">
        <f t="shared" si="4"/>
      </c>
      <c r="R52" s="170">
        <f t="shared" si="5"/>
      </c>
      <c r="S52" s="170">
        <f t="shared" si="6"/>
      </c>
      <c r="T52" s="171">
        <f t="shared" si="7"/>
      </c>
      <c r="U52" s="27">
        <f t="shared" si="2"/>
      </c>
      <c r="V52" s="28">
        <f t="shared" si="3"/>
      </c>
      <c r="W52" s="29">
        <f t="shared" si="8"/>
      </c>
      <c r="X52" s="30">
        <f t="shared" si="10"/>
      </c>
    </row>
    <row r="53" spans="1:24" ht="15">
      <c r="A53" s="88">
        <v>39</v>
      </c>
      <c r="B53" s="89"/>
      <c r="C53" s="90"/>
      <c r="D53" s="91"/>
      <c r="E53" s="92"/>
      <c r="F53" s="93"/>
      <c r="G53" s="94"/>
      <c r="H53" s="190"/>
      <c r="I53" s="162"/>
      <c r="J53" s="93"/>
      <c r="K53" s="95"/>
      <c r="L53" s="96"/>
      <c r="M53" s="95"/>
      <c r="N53" s="190"/>
      <c r="O53" s="162"/>
      <c r="P53" s="190"/>
      <c r="Q53" s="169">
        <f t="shared" si="4"/>
      </c>
      <c r="R53" s="170">
        <f t="shared" si="5"/>
      </c>
      <c r="S53" s="170">
        <f t="shared" si="6"/>
      </c>
      <c r="T53" s="171">
        <f t="shared" si="7"/>
      </c>
      <c r="U53" s="27">
        <f t="shared" si="2"/>
      </c>
      <c r="V53" s="28">
        <f t="shared" si="3"/>
      </c>
      <c r="W53" s="29">
        <f t="shared" si="8"/>
      </c>
      <c r="X53" s="30">
        <f t="shared" si="10"/>
      </c>
    </row>
    <row r="54" spans="1:24" ht="15.75" thickBot="1">
      <c r="A54" s="97">
        <v>40</v>
      </c>
      <c r="B54" s="98"/>
      <c r="C54" s="99"/>
      <c r="D54" s="100"/>
      <c r="E54" s="101"/>
      <c r="F54" s="102"/>
      <c r="G54" s="103"/>
      <c r="H54" s="191"/>
      <c r="I54" s="163"/>
      <c r="J54" s="102"/>
      <c r="K54" s="104"/>
      <c r="L54" s="105"/>
      <c r="M54" s="104"/>
      <c r="N54" s="191"/>
      <c r="O54" s="163"/>
      <c r="P54" s="191"/>
      <c r="Q54" s="172">
        <f t="shared" si="4"/>
      </c>
      <c r="R54" s="173">
        <f t="shared" si="5"/>
      </c>
      <c r="S54" s="173">
        <f t="shared" si="6"/>
      </c>
      <c r="T54" s="174">
        <f t="shared" si="7"/>
      </c>
      <c r="U54" s="31">
        <f t="shared" si="2"/>
      </c>
      <c r="V54" s="32">
        <f t="shared" si="3"/>
      </c>
      <c r="W54" s="33">
        <f t="shared" si="8"/>
      </c>
      <c r="X54" s="34">
        <f t="shared" si="10"/>
      </c>
    </row>
    <row r="56" spans="2:4" ht="15">
      <c r="B56" s="9" t="s">
        <v>89</v>
      </c>
      <c r="D56" s="9" t="s">
        <v>85</v>
      </c>
    </row>
    <row r="57" spans="2:4" ht="15">
      <c r="B57" s="9">
        <v>1</v>
      </c>
      <c r="D57" s="9" t="s">
        <v>84</v>
      </c>
    </row>
    <row r="58" spans="2:4" ht="15">
      <c r="B58" s="9">
        <v>2</v>
      </c>
      <c r="D58" s="9" t="s">
        <v>86</v>
      </c>
    </row>
  </sheetData>
  <sheetProtection/>
  <mergeCells count="1">
    <mergeCell ref="Q13:T13"/>
  </mergeCells>
  <conditionalFormatting sqref="E15:P54">
    <cfRule type="expression" priority="11" dxfId="1" stopIfTrue="1">
      <formula>E15&gt;E$11</formula>
    </cfRule>
  </conditionalFormatting>
  <conditionalFormatting sqref="D6 E5 K1 N1">
    <cfRule type="containsBlanks" priority="6" dxfId="1" stopIfTrue="1">
      <formula>LEN(TRIM(D1))=0</formula>
    </cfRule>
  </conditionalFormatting>
  <conditionalFormatting sqref="C15:C54">
    <cfRule type="expression" priority="332" dxfId="1">
      <formula>AND(SUM($D15:$P15)&lt;&gt;0,$C15="")</formula>
    </cfRule>
  </conditionalFormatting>
  <conditionalFormatting sqref="D15:P54">
    <cfRule type="expression" priority="333" dxfId="1" stopIfTrue="1">
      <formula>AND($B15&lt;&gt;"",$C15="да",$D15="")</formula>
    </cfRule>
    <cfRule type="expression" priority="334" dxfId="0" stopIfTrue="1">
      <formula>AND(SUM($D15)=0,COUNTA($E15:$P15)&gt;0)</formula>
    </cfRule>
  </conditionalFormatting>
  <dataValidations count="5">
    <dataValidation errorStyle="warning" type="list" allowBlank="1" showInputMessage="1" showErrorMessage="1" sqref="C15:C54 Q15:T54">
      <formula1>"да,нет"</formula1>
    </dataValidation>
    <dataValidation type="list" allowBlank="1" showErrorMessage="1" promptTitle="Введите тип класса" prompt="общ - общеобразовательный класс;&#10;пил - пилотный класс по введению ФГОС ООО" sqref="D6">
      <formula1>$X$3:$X$4</formula1>
    </dataValidation>
    <dataValidation allowBlank="1" showInputMessage="1" showErrorMessage="1" prompt="Укажите наименование образовательной организации, например, СОШ №3" sqref="N1"/>
    <dataValidation allowBlank="1" showInputMessage="1" prompt="Укажите класс с литерой (если есть)" sqref="K1"/>
    <dataValidation type="whole" allowBlank="1" showInputMessage="1" showErrorMessage="1" sqref="E15:P54">
      <formula1>0</formula1>
      <formula2>E$11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view="pageBreakPreview" zoomScale="90" zoomScaleSheetLayoutView="90" zoomScalePageLayoutView="0" workbookViewId="0" topLeftCell="A1">
      <selection activeCell="B15" sqref="B15"/>
    </sheetView>
  </sheetViews>
  <sheetFormatPr defaultColWidth="9.140625" defaultRowHeight="15"/>
  <cols>
    <col min="1" max="1" width="4.7109375" style="9" customWidth="1"/>
    <col min="2" max="2" width="21.8515625" style="9" customWidth="1"/>
    <col min="3" max="3" width="8.28125" style="9" hidden="1" customWidth="1"/>
    <col min="4" max="4" width="7.57421875" style="9" customWidth="1"/>
    <col min="5" max="16" width="6.140625" style="9" customWidth="1"/>
    <col min="17" max="17" width="5.8515625" style="9" customWidth="1"/>
    <col min="18" max="18" width="12.57421875" style="9" bestFit="1" customWidth="1"/>
    <col min="19" max="19" width="12.00390625" style="9" bestFit="1" customWidth="1"/>
    <col min="20" max="20" width="12.8515625" style="9" bestFit="1" customWidth="1"/>
    <col min="21" max="21" width="6.00390625" style="9" customWidth="1"/>
    <col min="22" max="22" width="12.57421875" style="9" customWidth="1"/>
    <col min="23" max="23" width="17.7109375" style="9" customWidth="1"/>
    <col min="24" max="24" width="12.7109375" style="9" hidden="1" customWidth="1"/>
    <col min="25" max="16384" width="9.140625" style="9" customWidth="1"/>
  </cols>
  <sheetData>
    <row r="1" spans="1:23" ht="15">
      <c r="A1" s="39"/>
      <c r="B1" s="39"/>
      <c r="C1" s="39"/>
      <c r="D1" s="39"/>
      <c r="E1" s="39"/>
      <c r="F1" s="39"/>
      <c r="G1" s="39"/>
      <c r="H1" s="39"/>
      <c r="I1" s="39"/>
      <c r="J1" s="77" t="s">
        <v>112</v>
      </c>
      <c r="K1" s="109"/>
      <c r="L1" s="39" t="s">
        <v>16</v>
      </c>
      <c r="N1" s="110"/>
      <c r="W1" s="43" t="s">
        <v>0</v>
      </c>
    </row>
    <row r="2" spans="1:24" ht="15">
      <c r="A2" s="40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X2" s="9" t="s">
        <v>8</v>
      </c>
    </row>
    <row r="3" spans="1:24" ht="15">
      <c r="A3" s="39"/>
      <c r="B3" s="39"/>
      <c r="C3" s="41"/>
      <c r="D3" s="41" t="s">
        <v>5</v>
      </c>
      <c r="E3" s="42" t="s">
        <v>128</v>
      </c>
      <c r="F3" s="42"/>
      <c r="G3" s="42"/>
      <c r="H3" s="42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9" t="s">
        <v>24</v>
      </c>
    </row>
    <row r="4" spans="1:24" ht="15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9" t="s">
        <v>110</v>
      </c>
    </row>
    <row r="5" spans="1:22" ht="15">
      <c r="A5" s="57"/>
      <c r="B5" s="57"/>
      <c r="C5" s="57"/>
      <c r="D5" s="41" t="s">
        <v>111</v>
      </c>
      <c r="E5" s="108"/>
      <c r="F5" s="42"/>
      <c r="G5" s="42"/>
      <c r="H5" s="42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11" t="s">
        <v>14</v>
      </c>
      <c r="V5" s="11" t="s">
        <v>117</v>
      </c>
    </row>
    <row r="6" spans="1:22" ht="15">
      <c r="A6" s="12"/>
      <c r="B6" s="69" t="s">
        <v>8</v>
      </c>
      <c r="D6" s="108"/>
      <c r="E6" s="10"/>
      <c r="F6" s="10"/>
      <c r="U6" s="13"/>
      <c r="V6" s="13"/>
    </row>
    <row r="7" spans="1:22" ht="15">
      <c r="A7" s="14"/>
      <c r="B7" s="9" t="s">
        <v>11</v>
      </c>
      <c r="U7" s="15">
        <v>16</v>
      </c>
      <c r="V7" s="13" t="s">
        <v>113</v>
      </c>
    </row>
    <row r="8" spans="1:22" ht="15">
      <c r="A8" s="14"/>
      <c r="B8" s="9" t="s">
        <v>15</v>
      </c>
      <c r="U8" s="15">
        <v>12</v>
      </c>
      <c r="V8" s="13" t="s">
        <v>114</v>
      </c>
    </row>
    <row r="9" spans="1:22" ht="15">
      <c r="A9" s="14"/>
      <c r="B9" s="16" t="s">
        <v>12</v>
      </c>
      <c r="U9" s="15">
        <v>6</v>
      </c>
      <c r="V9" s="13" t="s">
        <v>115</v>
      </c>
    </row>
    <row r="10" spans="1:24" ht="15.75" thickBot="1">
      <c r="A10" s="14"/>
      <c r="B10" s="9" t="s">
        <v>79</v>
      </c>
      <c r="U10" s="15">
        <v>0</v>
      </c>
      <c r="V10" s="13" t="s">
        <v>116</v>
      </c>
      <c r="W10" s="17"/>
      <c r="X10" s="17"/>
    </row>
    <row r="11" spans="1:24" ht="15">
      <c r="A11" s="12"/>
      <c r="B11" s="13"/>
      <c r="C11" s="13"/>
      <c r="D11" s="176" t="s">
        <v>13</v>
      </c>
      <c r="E11" s="181">
        <v>1</v>
      </c>
      <c r="F11" s="182">
        <v>1</v>
      </c>
      <c r="G11" s="182">
        <v>1</v>
      </c>
      <c r="H11" s="183">
        <v>2</v>
      </c>
      <c r="I11" s="194">
        <v>1</v>
      </c>
      <c r="J11" s="195">
        <v>2</v>
      </c>
      <c r="K11" s="196">
        <v>1</v>
      </c>
      <c r="L11" s="181">
        <v>2</v>
      </c>
      <c r="M11" s="197">
        <v>1</v>
      </c>
      <c r="N11" s="183">
        <v>1</v>
      </c>
      <c r="O11" s="198">
        <v>1</v>
      </c>
      <c r="P11" s="201">
        <v>3</v>
      </c>
      <c r="Q11" s="158"/>
      <c r="R11" s="158"/>
      <c r="S11" s="158"/>
      <c r="T11" s="158"/>
      <c r="W11" s="17"/>
      <c r="X11" s="18" t="s">
        <v>17</v>
      </c>
    </row>
    <row r="12" spans="1:24" ht="15.75" thickBot="1">
      <c r="A12" s="12"/>
      <c r="B12" s="13"/>
      <c r="C12" s="13"/>
      <c r="D12" s="176" t="s">
        <v>94</v>
      </c>
      <c r="E12" s="184">
        <f>IF(COUNTIF($D$15:$D$54,"&gt;0")=0,"",_xlfn.SUMIFS(E$15:E$54,$D$15:$D$54,"&gt;0")/COUNTIF($D$15:$D$54,"&gt;0"))</f>
      </c>
      <c r="F12" s="63">
        <f aca="true" t="shared" si="0" ref="F12:P12">IF(COUNTIF($D$15:$D$54,"&gt;0")=0,"",_xlfn.SUMIFS(F$15:F$54,$D$15:$D$54,"&gt;0")/COUNTIF($D$15:$D$54,"&gt;0"))</f>
      </c>
      <c r="G12" s="63">
        <f t="shared" si="0"/>
      </c>
      <c r="H12" s="185">
        <f t="shared" si="0"/>
      </c>
      <c r="I12" s="179">
        <f t="shared" si="0"/>
      </c>
      <c r="J12" s="63">
        <f t="shared" si="0"/>
      </c>
      <c r="K12" s="192">
        <f t="shared" si="0"/>
      </c>
      <c r="L12" s="184">
        <f t="shared" si="0"/>
      </c>
      <c r="M12" s="192">
        <f t="shared" si="0"/>
      </c>
      <c r="N12" s="185">
        <f t="shared" si="0"/>
      </c>
      <c r="O12" s="199">
        <f t="shared" si="0"/>
      </c>
      <c r="P12" s="185">
        <f t="shared" si="0"/>
      </c>
      <c r="Q12" s="159"/>
      <c r="R12" s="159"/>
      <c r="S12" s="159"/>
      <c r="T12" s="159"/>
      <c r="W12" s="17"/>
      <c r="X12" s="18"/>
    </row>
    <row r="13" spans="1:24" ht="15.75" thickBot="1">
      <c r="A13" s="12"/>
      <c r="B13" s="65"/>
      <c r="C13" s="65"/>
      <c r="D13" s="177" t="s">
        <v>95</v>
      </c>
      <c r="E13" s="186">
        <f>IF(COUNTIF($D$15:$D$54,"&gt;0")=0,"",E12/E11)</f>
      </c>
      <c r="F13" s="64">
        <f aca="true" t="shared" si="1" ref="F13:K13">IF(COUNTIF($D$15:$D$54,"&gt;0")=0,"",F12/F11)</f>
      </c>
      <c r="G13" s="64">
        <f t="shared" si="1"/>
      </c>
      <c r="H13" s="187">
        <f t="shared" si="1"/>
      </c>
      <c r="I13" s="180">
        <f t="shared" si="1"/>
      </c>
      <c r="J13" s="64">
        <f t="shared" si="1"/>
      </c>
      <c r="K13" s="193">
        <f t="shared" si="1"/>
      </c>
      <c r="L13" s="186">
        <f>IF(COUNTIF($D$15:$D$54,"&gt;0")=0,"",L12/L11)</f>
      </c>
      <c r="M13" s="193">
        <f>IF(COUNTIF($D$15:$D$54,"&gt;0")=0,"",M12/M11)</f>
      </c>
      <c r="N13" s="187">
        <f>IF(COUNTIF($D$15:$D$54,"&gt;0")=0,"",N12/N11)</f>
      </c>
      <c r="O13" s="200">
        <f>IF(COUNTIF($D$15:$D$54,"&gt;0")=0,"",O12/O11)</f>
      </c>
      <c r="P13" s="187">
        <f>IF(COUNTIF($D$15:$D$54,"&gt;0")=0,"",P12/P11)</f>
      </c>
      <c r="Q13" s="271" t="s">
        <v>106</v>
      </c>
      <c r="R13" s="271"/>
      <c r="S13" s="271"/>
      <c r="T13" s="272"/>
      <c r="W13" s="17"/>
      <c r="X13" s="18"/>
    </row>
    <row r="14" spans="1:24" ht="60.75" thickBot="1">
      <c r="A14" s="66" t="s">
        <v>1</v>
      </c>
      <c r="B14" s="67" t="s">
        <v>2</v>
      </c>
      <c r="C14" s="68" t="s">
        <v>10</v>
      </c>
      <c r="D14" s="178" t="s">
        <v>3</v>
      </c>
      <c r="E14" s="58">
        <v>1</v>
      </c>
      <c r="F14" s="59">
        <v>2</v>
      </c>
      <c r="G14" s="60">
        <v>3</v>
      </c>
      <c r="H14" s="188">
        <v>4</v>
      </c>
      <c r="I14" s="160">
        <v>5</v>
      </c>
      <c r="J14" s="175">
        <v>6</v>
      </c>
      <c r="K14" s="61">
        <v>7</v>
      </c>
      <c r="L14" s="62">
        <v>8</v>
      </c>
      <c r="M14" s="61">
        <v>9</v>
      </c>
      <c r="N14" s="188">
        <v>10</v>
      </c>
      <c r="O14" s="160">
        <v>11</v>
      </c>
      <c r="P14" s="188">
        <v>12</v>
      </c>
      <c r="Q14" s="19" t="s">
        <v>105</v>
      </c>
      <c r="R14" s="164" t="s">
        <v>107</v>
      </c>
      <c r="S14" s="164" t="s">
        <v>108</v>
      </c>
      <c r="T14" s="165" t="s">
        <v>109</v>
      </c>
      <c r="U14" s="19" t="s">
        <v>4</v>
      </c>
      <c r="V14" s="20" t="s">
        <v>117</v>
      </c>
      <c r="W14" s="21" t="s">
        <v>88</v>
      </c>
      <c r="X14" s="22" t="s">
        <v>87</v>
      </c>
    </row>
    <row r="15" spans="1:24" ht="15">
      <c r="A15" s="79">
        <v>1</v>
      </c>
      <c r="B15" s="80"/>
      <c r="C15" s="81"/>
      <c r="D15" s="82"/>
      <c r="E15" s="83"/>
      <c r="F15" s="84"/>
      <c r="G15" s="85"/>
      <c r="H15" s="189"/>
      <c r="I15" s="161"/>
      <c r="J15" s="84"/>
      <c r="K15" s="86"/>
      <c r="L15" s="87"/>
      <c r="M15" s="86"/>
      <c r="N15" s="189"/>
      <c r="O15" s="161"/>
      <c r="P15" s="189"/>
      <c r="Q15" s="166">
        <f>IF(SUM($D15)&gt;0,IF(SUM(E15:H15)&gt;=SUM(E$11:H$11)/2,"да","нет"),"")</f>
      </c>
      <c r="R15" s="167">
        <f>IF(SUM($D15)&gt;0,IF(SUM(I15:K15)&gt;=SUM(I$11:K$11)/2,"да","нет"),"")</f>
      </c>
      <c r="S15" s="167">
        <f>IF(SUM($D15)&gt;0,IF(SUM(L15:N15)&gt;=SUM(L$11:N$11)/2,"да","нет"),"")</f>
      </c>
      <c r="T15" s="168">
        <f>IF(SUM($D15)&gt;0,IF(SUM(O15:P15)&gt;=SUM(O$11:P$11)/2,"да","нет"),"")</f>
      </c>
      <c r="U15" s="23">
        <f aca="true" t="shared" si="2" ref="U15:U54">IF(SUM(D15)&gt;0,SUM(E15:P15),"")</f>
      </c>
      <c r="V15" s="24">
        <f aca="true" t="shared" si="3" ref="V15:V54">IF(SUM(D15)&gt;0,IF(U15&gt;=$U$7,$V$7,IF(U15&gt;=$U$8,$V$8,IF(U15&gt;=$U$9,$V$9,$V$10))),"")</f>
      </c>
      <c r="W15" s="25">
        <f>IF(B15="","",IF(AND(SUM($D15)=0,COUNTA($E15:$P15)&gt;0),$D$57,IF(OR(E15&gt;E$11,F15&gt;F$11,G15&gt;G$11,H15&gt;H$11,I15&gt;I$11,J15&gt;J$11,K15&gt;K$11,L15&gt;L$11,M15&gt;M$11,N15&gt;N$11,O15&gt;O$11,P15&gt;P$11),$D$58,"нет")))</f>
      </c>
      <c r="X15" s="26">
        <f>IF(W15="","",IF(W15="нет",0,1))</f>
      </c>
    </row>
    <row r="16" spans="1:24" ht="15">
      <c r="A16" s="88">
        <v>2</v>
      </c>
      <c r="B16" s="89"/>
      <c r="C16" s="90"/>
      <c r="D16" s="91"/>
      <c r="E16" s="92"/>
      <c r="F16" s="93"/>
      <c r="G16" s="94"/>
      <c r="H16" s="190"/>
      <c r="I16" s="162"/>
      <c r="J16" s="93"/>
      <c r="K16" s="95"/>
      <c r="L16" s="96"/>
      <c r="M16" s="95"/>
      <c r="N16" s="190"/>
      <c r="O16" s="162"/>
      <c r="P16" s="190"/>
      <c r="Q16" s="169">
        <f aca="true" t="shared" si="4" ref="Q16:Q54">IF(SUM($D16)&gt;0,IF(SUM(E16:H16)&gt;=SUM(E$11:H$11)/2,"да","нет"),"")</f>
      </c>
      <c r="R16" s="170">
        <f aca="true" t="shared" si="5" ref="R16:R54">IF(SUM($D16)&gt;0,IF(SUM(I16:K16)&gt;=SUM(I$11:K$11)/2,"да","нет"),"")</f>
      </c>
      <c r="S16" s="170">
        <f aca="true" t="shared" si="6" ref="S16:S54">IF(SUM($D16)&gt;0,IF(SUM(L16:N16)&gt;=SUM(L$11:N$11)/2,"да","нет"),"")</f>
      </c>
      <c r="T16" s="171">
        <f aca="true" t="shared" si="7" ref="T16:T54">IF(SUM($D16)&gt;0,IF(SUM(O16:P16)&gt;=SUM(O$11:P$11)/2,"да","нет"),"")</f>
      </c>
      <c r="U16" s="27">
        <f t="shared" si="2"/>
      </c>
      <c r="V16" s="28">
        <f t="shared" si="3"/>
      </c>
      <c r="W16" s="29">
        <f aca="true" t="shared" si="8" ref="W16:W54">IF(B16="","",IF(AND(SUM($D16)=0,COUNTA($E16:$P16)&gt;0),$D$57,IF(OR(E16&gt;E$11,F16&gt;F$11,G16&gt;G$11,H16&gt;H$11,I16&gt;I$11,J16&gt;J$11,K16&gt;K$11,L16&gt;L$11,M16&gt;M$11,N16&gt;N$11,O16&gt;O$11,P16&gt;P$11),$D$58,"нет")))</f>
      </c>
      <c r="X16" s="30">
        <f aca="true" t="shared" si="9" ref="X16:X39">IF(W16="","",IF(W16="нет",0,1))</f>
      </c>
    </row>
    <row r="17" spans="1:24" ht="15">
      <c r="A17" s="88">
        <v>3</v>
      </c>
      <c r="B17" s="89"/>
      <c r="C17" s="90"/>
      <c r="D17" s="91"/>
      <c r="E17" s="92"/>
      <c r="F17" s="93"/>
      <c r="G17" s="94"/>
      <c r="H17" s="190"/>
      <c r="I17" s="162"/>
      <c r="J17" s="93"/>
      <c r="K17" s="95"/>
      <c r="L17" s="96"/>
      <c r="M17" s="95"/>
      <c r="N17" s="190"/>
      <c r="O17" s="162"/>
      <c r="P17" s="190"/>
      <c r="Q17" s="169">
        <f t="shared" si="4"/>
      </c>
      <c r="R17" s="170">
        <f t="shared" si="5"/>
      </c>
      <c r="S17" s="170">
        <f t="shared" si="6"/>
      </c>
      <c r="T17" s="171">
        <f t="shared" si="7"/>
      </c>
      <c r="U17" s="27">
        <f t="shared" si="2"/>
      </c>
      <c r="V17" s="28">
        <f t="shared" si="3"/>
      </c>
      <c r="W17" s="29">
        <f t="shared" si="8"/>
      </c>
      <c r="X17" s="30">
        <f t="shared" si="9"/>
      </c>
    </row>
    <row r="18" spans="1:24" ht="15">
      <c r="A18" s="88">
        <v>4</v>
      </c>
      <c r="B18" s="89"/>
      <c r="C18" s="90"/>
      <c r="D18" s="91"/>
      <c r="E18" s="92"/>
      <c r="F18" s="93"/>
      <c r="G18" s="94"/>
      <c r="H18" s="190"/>
      <c r="I18" s="162"/>
      <c r="J18" s="93"/>
      <c r="K18" s="95"/>
      <c r="L18" s="96"/>
      <c r="M18" s="95"/>
      <c r="N18" s="190"/>
      <c r="O18" s="162"/>
      <c r="P18" s="190"/>
      <c r="Q18" s="169">
        <f t="shared" si="4"/>
      </c>
      <c r="R18" s="170">
        <f t="shared" si="5"/>
      </c>
      <c r="S18" s="170">
        <f t="shared" si="6"/>
      </c>
      <c r="T18" s="171">
        <f t="shared" si="7"/>
      </c>
      <c r="U18" s="27">
        <f t="shared" si="2"/>
      </c>
      <c r="V18" s="28">
        <f t="shared" si="3"/>
      </c>
      <c r="W18" s="29">
        <f t="shared" si="8"/>
      </c>
      <c r="X18" s="30">
        <f t="shared" si="9"/>
      </c>
    </row>
    <row r="19" spans="1:24" ht="15.75" thickBot="1">
      <c r="A19" s="97">
        <v>5</v>
      </c>
      <c r="B19" s="98"/>
      <c r="C19" s="99"/>
      <c r="D19" s="100"/>
      <c r="E19" s="101"/>
      <c r="F19" s="102"/>
      <c r="G19" s="103"/>
      <c r="H19" s="191"/>
      <c r="I19" s="163"/>
      <c r="J19" s="102"/>
      <c r="K19" s="104"/>
      <c r="L19" s="105"/>
      <c r="M19" s="104"/>
      <c r="N19" s="191"/>
      <c r="O19" s="163"/>
      <c r="P19" s="191"/>
      <c r="Q19" s="172">
        <f t="shared" si="4"/>
      </c>
      <c r="R19" s="173">
        <f t="shared" si="5"/>
      </c>
      <c r="S19" s="173">
        <f t="shared" si="6"/>
      </c>
      <c r="T19" s="174">
        <f t="shared" si="7"/>
      </c>
      <c r="U19" s="31">
        <f t="shared" si="2"/>
      </c>
      <c r="V19" s="32">
        <f t="shared" si="3"/>
      </c>
      <c r="W19" s="33">
        <f t="shared" si="8"/>
      </c>
      <c r="X19" s="34">
        <f t="shared" si="9"/>
      </c>
    </row>
    <row r="20" spans="1:24" ht="15">
      <c r="A20" s="106">
        <v>6</v>
      </c>
      <c r="B20" s="80"/>
      <c r="C20" s="81"/>
      <c r="D20" s="82"/>
      <c r="E20" s="83"/>
      <c r="F20" s="84"/>
      <c r="G20" s="85"/>
      <c r="H20" s="189"/>
      <c r="I20" s="161"/>
      <c r="J20" s="84"/>
      <c r="K20" s="86"/>
      <c r="L20" s="87"/>
      <c r="M20" s="86"/>
      <c r="N20" s="189"/>
      <c r="O20" s="161"/>
      <c r="P20" s="189"/>
      <c r="Q20" s="166">
        <f t="shared" si="4"/>
      </c>
      <c r="R20" s="167">
        <f t="shared" si="5"/>
      </c>
      <c r="S20" s="167">
        <f t="shared" si="6"/>
      </c>
      <c r="T20" s="168">
        <f t="shared" si="7"/>
      </c>
      <c r="U20" s="35">
        <f t="shared" si="2"/>
      </c>
      <c r="V20" s="36">
        <f t="shared" si="3"/>
      </c>
      <c r="W20" s="25">
        <f t="shared" si="8"/>
      </c>
      <c r="X20" s="26">
        <f t="shared" si="9"/>
      </c>
    </row>
    <row r="21" spans="1:24" ht="15">
      <c r="A21" s="88">
        <v>7</v>
      </c>
      <c r="B21" s="89"/>
      <c r="C21" s="90"/>
      <c r="D21" s="91"/>
      <c r="E21" s="92"/>
      <c r="F21" s="93"/>
      <c r="G21" s="94"/>
      <c r="H21" s="190"/>
      <c r="I21" s="162"/>
      <c r="J21" s="93"/>
      <c r="K21" s="95"/>
      <c r="L21" s="96"/>
      <c r="M21" s="95"/>
      <c r="N21" s="190"/>
      <c r="O21" s="162"/>
      <c r="P21" s="190"/>
      <c r="Q21" s="169">
        <f t="shared" si="4"/>
      </c>
      <c r="R21" s="170">
        <f t="shared" si="5"/>
      </c>
      <c r="S21" s="170">
        <f t="shared" si="6"/>
      </c>
      <c r="T21" s="171">
        <f t="shared" si="7"/>
      </c>
      <c r="U21" s="27">
        <f t="shared" si="2"/>
      </c>
      <c r="V21" s="28">
        <f t="shared" si="3"/>
      </c>
      <c r="W21" s="29">
        <f t="shared" si="8"/>
      </c>
      <c r="X21" s="30">
        <f t="shared" si="9"/>
      </c>
    </row>
    <row r="22" spans="1:24" ht="15">
      <c r="A22" s="88">
        <v>8</v>
      </c>
      <c r="B22" s="89"/>
      <c r="C22" s="90"/>
      <c r="D22" s="91"/>
      <c r="E22" s="92"/>
      <c r="F22" s="93"/>
      <c r="G22" s="94"/>
      <c r="H22" s="190"/>
      <c r="I22" s="162"/>
      <c r="J22" s="93"/>
      <c r="K22" s="95"/>
      <c r="L22" s="96"/>
      <c r="M22" s="95"/>
      <c r="N22" s="190"/>
      <c r="O22" s="162"/>
      <c r="P22" s="190"/>
      <c r="Q22" s="169">
        <f t="shared" si="4"/>
      </c>
      <c r="R22" s="170">
        <f t="shared" si="5"/>
      </c>
      <c r="S22" s="170">
        <f t="shared" si="6"/>
      </c>
      <c r="T22" s="171">
        <f t="shared" si="7"/>
      </c>
      <c r="U22" s="27">
        <f t="shared" si="2"/>
      </c>
      <c r="V22" s="28">
        <f t="shared" si="3"/>
      </c>
      <c r="W22" s="29">
        <f t="shared" si="8"/>
      </c>
      <c r="X22" s="30">
        <f t="shared" si="9"/>
      </c>
    </row>
    <row r="23" spans="1:24" ht="15">
      <c r="A23" s="88">
        <v>9</v>
      </c>
      <c r="B23" s="89"/>
      <c r="C23" s="90"/>
      <c r="D23" s="91"/>
      <c r="E23" s="92"/>
      <c r="F23" s="93"/>
      <c r="G23" s="94"/>
      <c r="H23" s="190"/>
      <c r="I23" s="162"/>
      <c r="J23" s="93"/>
      <c r="K23" s="95"/>
      <c r="L23" s="96"/>
      <c r="M23" s="95"/>
      <c r="N23" s="190"/>
      <c r="O23" s="162"/>
      <c r="P23" s="190"/>
      <c r="Q23" s="169">
        <f t="shared" si="4"/>
      </c>
      <c r="R23" s="170">
        <f t="shared" si="5"/>
      </c>
      <c r="S23" s="170">
        <f t="shared" si="6"/>
      </c>
      <c r="T23" s="171">
        <f t="shared" si="7"/>
      </c>
      <c r="U23" s="27">
        <f t="shared" si="2"/>
      </c>
      <c r="V23" s="28">
        <f t="shared" si="3"/>
      </c>
      <c r="W23" s="29">
        <f t="shared" si="8"/>
      </c>
      <c r="X23" s="30">
        <f t="shared" si="9"/>
      </c>
    </row>
    <row r="24" spans="1:24" ht="15.75" thickBot="1">
      <c r="A24" s="107">
        <v>10</v>
      </c>
      <c r="B24" s="98"/>
      <c r="C24" s="99"/>
      <c r="D24" s="100"/>
      <c r="E24" s="101"/>
      <c r="F24" s="102"/>
      <c r="G24" s="103"/>
      <c r="H24" s="191"/>
      <c r="I24" s="163"/>
      <c r="J24" s="102"/>
      <c r="K24" s="104"/>
      <c r="L24" s="105"/>
      <c r="M24" s="104"/>
      <c r="N24" s="191"/>
      <c r="O24" s="163"/>
      <c r="P24" s="191"/>
      <c r="Q24" s="172">
        <f t="shared" si="4"/>
      </c>
      <c r="R24" s="173">
        <f t="shared" si="5"/>
      </c>
      <c r="S24" s="173">
        <f t="shared" si="6"/>
      </c>
      <c r="T24" s="174">
        <f t="shared" si="7"/>
      </c>
      <c r="U24" s="37">
        <f t="shared" si="2"/>
      </c>
      <c r="V24" s="38">
        <f t="shared" si="3"/>
      </c>
      <c r="W24" s="33">
        <f t="shared" si="8"/>
      </c>
      <c r="X24" s="34">
        <f t="shared" si="9"/>
      </c>
    </row>
    <row r="25" spans="1:24" ht="15">
      <c r="A25" s="79">
        <v>11</v>
      </c>
      <c r="B25" s="80"/>
      <c r="C25" s="81"/>
      <c r="D25" s="82"/>
      <c r="E25" s="83"/>
      <c r="F25" s="84"/>
      <c r="G25" s="85"/>
      <c r="H25" s="189"/>
      <c r="I25" s="161"/>
      <c r="J25" s="84"/>
      <c r="K25" s="86"/>
      <c r="L25" s="87"/>
      <c r="M25" s="86"/>
      <c r="N25" s="189"/>
      <c r="O25" s="161"/>
      <c r="P25" s="189"/>
      <c r="Q25" s="166">
        <f t="shared" si="4"/>
      </c>
      <c r="R25" s="167">
        <f t="shared" si="5"/>
      </c>
      <c r="S25" s="167">
        <f t="shared" si="6"/>
      </c>
      <c r="T25" s="168">
        <f t="shared" si="7"/>
      </c>
      <c r="U25" s="23">
        <f t="shared" si="2"/>
      </c>
      <c r="V25" s="24">
        <f t="shared" si="3"/>
      </c>
      <c r="W25" s="25">
        <f t="shared" si="8"/>
      </c>
      <c r="X25" s="26">
        <f t="shared" si="9"/>
      </c>
    </row>
    <row r="26" spans="1:24" ht="15">
      <c r="A26" s="88">
        <v>12</v>
      </c>
      <c r="B26" s="89"/>
      <c r="C26" s="90"/>
      <c r="D26" s="91"/>
      <c r="E26" s="92"/>
      <c r="F26" s="93"/>
      <c r="G26" s="94"/>
      <c r="H26" s="190"/>
      <c r="I26" s="162"/>
      <c r="J26" s="93"/>
      <c r="K26" s="95"/>
      <c r="L26" s="96"/>
      <c r="M26" s="95"/>
      <c r="N26" s="190"/>
      <c r="O26" s="162"/>
      <c r="P26" s="190"/>
      <c r="Q26" s="169">
        <f t="shared" si="4"/>
      </c>
      <c r="R26" s="170">
        <f t="shared" si="5"/>
      </c>
      <c r="S26" s="170">
        <f t="shared" si="6"/>
      </c>
      <c r="T26" s="171">
        <f t="shared" si="7"/>
      </c>
      <c r="U26" s="27">
        <f t="shared" si="2"/>
      </c>
      <c r="V26" s="28">
        <f t="shared" si="3"/>
      </c>
      <c r="W26" s="29">
        <f t="shared" si="8"/>
      </c>
      <c r="X26" s="30">
        <f t="shared" si="9"/>
      </c>
    </row>
    <row r="27" spans="1:24" ht="15">
      <c r="A27" s="88">
        <v>13</v>
      </c>
      <c r="B27" s="89"/>
      <c r="C27" s="90"/>
      <c r="D27" s="91"/>
      <c r="E27" s="92"/>
      <c r="F27" s="93"/>
      <c r="G27" s="94"/>
      <c r="H27" s="190"/>
      <c r="I27" s="162"/>
      <c r="J27" s="93"/>
      <c r="K27" s="95"/>
      <c r="L27" s="96"/>
      <c r="M27" s="95"/>
      <c r="N27" s="190"/>
      <c r="O27" s="162"/>
      <c r="P27" s="190"/>
      <c r="Q27" s="169">
        <f t="shared" si="4"/>
      </c>
      <c r="R27" s="170">
        <f t="shared" si="5"/>
      </c>
      <c r="S27" s="170">
        <f t="shared" si="6"/>
      </c>
      <c r="T27" s="171">
        <f t="shared" si="7"/>
      </c>
      <c r="U27" s="27">
        <f t="shared" si="2"/>
      </c>
      <c r="V27" s="28">
        <f t="shared" si="3"/>
      </c>
      <c r="W27" s="29">
        <f t="shared" si="8"/>
      </c>
      <c r="X27" s="30">
        <f t="shared" si="9"/>
      </c>
    </row>
    <row r="28" spans="1:24" ht="15">
      <c r="A28" s="88">
        <v>14</v>
      </c>
      <c r="B28" s="89"/>
      <c r="C28" s="90"/>
      <c r="D28" s="91"/>
      <c r="E28" s="92"/>
      <c r="F28" s="93"/>
      <c r="G28" s="94"/>
      <c r="H28" s="190"/>
      <c r="I28" s="162"/>
      <c r="J28" s="93"/>
      <c r="K28" s="95"/>
      <c r="L28" s="96"/>
      <c r="M28" s="95"/>
      <c r="N28" s="190"/>
      <c r="O28" s="162"/>
      <c r="P28" s="190"/>
      <c r="Q28" s="169">
        <f t="shared" si="4"/>
      </c>
      <c r="R28" s="170">
        <f t="shared" si="5"/>
      </c>
      <c r="S28" s="170">
        <f t="shared" si="6"/>
      </c>
      <c r="T28" s="171">
        <f t="shared" si="7"/>
      </c>
      <c r="U28" s="27">
        <f t="shared" si="2"/>
      </c>
      <c r="V28" s="28">
        <f t="shared" si="3"/>
      </c>
      <c r="W28" s="29">
        <f t="shared" si="8"/>
      </c>
      <c r="X28" s="30">
        <f t="shared" si="9"/>
      </c>
    </row>
    <row r="29" spans="1:24" ht="15.75" thickBot="1">
      <c r="A29" s="97">
        <v>15</v>
      </c>
      <c r="B29" s="98"/>
      <c r="C29" s="99"/>
      <c r="D29" s="100"/>
      <c r="E29" s="101"/>
      <c r="F29" s="102"/>
      <c r="G29" s="103"/>
      <c r="H29" s="191"/>
      <c r="I29" s="163"/>
      <c r="J29" s="102"/>
      <c r="K29" s="104"/>
      <c r="L29" s="105"/>
      <c r="M29" s="104"/>
      <c r="N29" s="191"/>
      <c r="O29" s="163"/>
      <c r="P29" s="191"/>
      <c r="Q29" s="172">
        <f t="shared" si="4"/>
      </c>
      <c r="R29" s="173">
        <f t="shared" si="5"/>
      </c>
      <c r="S29" s="173">
        <f t="shared" si="6"/>
      </c>
      <c r="T29" s="174">
        <f t="shared" si="7"/>
      </c>
      <c r="U29" s="31">
        <f t="shared" si="2"/>
      </c>
      <c r="V29" s="32">
        <f t="shared" si="3"/>
      </c>
      <c r="W29" s="33">
        <f t="shared" si="8"/>
      </c>
      <c r="X29" s="34">
        <f t="shared" si="9"/>
      </c>
    </row>
    <row r="30" spans="1:24" ht="15">
      <c r="A30" s="106">
        <v>16</v>
      </c>
      <c r="B30" s="80"/>
      <c r="C30" s="81"/>
      <c r="D30" s="82"/>
      <c r="E30" s="83"/>
      <c r="F30" s="84"/>
      <c r="G30" s="85"/>
      <c r="H30" s="189"/>
      <c r="I30" s="161"/>
      <c r="J30" s="84"/>
      <c r="K30" s="86"/>
      <c r="L30" s="87"/>
      <c r="M30" s="86"/>
      <c r="N30" s="189"/>
      <c r="O30" s="161"/>
      <c r="P30" s="189"/>
      <c r="Q30" s="166">
        <f t="shared" si="4"/>
      </c>
      <c r="R30" s="167">
        <f t="shared" si="5"/>
      </c>
      <c r="S30" s="167">
        <f t="shared" si="6"/>
      </c>
      <c r="T30" s="168">
        <f t="shared" si="7"/>
      </c>
      <c r="U30" s="35">
        <f t="shared" si="2"/>
      </c>
      <c r="V30" s="36">
        <f t="shared" si="3"/>
      </c>
      <c r="W30" s="25">
        <f t="shared" si="8"/>
      </c>
      <c r="X30" s="26">
        <f t="shared" si="9"/>
      </c>
    </row>
    <row r="31" spans="1:24" ht="15">
      <c r="A31" s="88">
        <v>17</v>
      </c>
      <c r="B31" s="89"/>
      <c r="C31" s="90"/>
      <c r="D31" s="91"/>
      <c r="E31" s="92"/>
      <c r="F31" s="93"/>
      <c r="G31" s="94"/>
      <c r="H31" s="190"/>
      <c r="I31" s="162"/>
      <c r="J31" s="93"/>
      <c r="K31" s="95"/>
      <c r="L31" s="96"/>
      <c r="M31" s="95"/>
      <c r="N31" s="190"/>
      <c r="O31" s="162"/>
      <c r="P31" s="190"/>
      <c r="Q31" s="169">
        <f t="shared" si="4"/>
      </c>
      <c r="R31" s="170">
        <f t="shared" si="5"/>
      </c>
      <c r="S31" s="170">
        <f t="shared" si="6"/>
      </c>
      <c r="T31" s="171">
        <f t="shared" si="7"/>
      </c>
      <c r="U31" s="27">
        <f t="shared" si="2"/>
      </c>
      <c r="V31" s="28">
        <f t="shared" si="3"/>
      </c>
      <c r="W31" s="29">
        <f t="shared" si="8"/>
      </c>
      <c r="X31" s="30">
        <f t="shared" si="9"/>
      </c>
    </row>
    <row r="32" spans="1:24" ht="15">
      <c r="A32" s="88">
        <v>18</v>
      </c>
      <c r="B32" s="89"/>
      <c r="C32" s="90"/>
      <c r="D32" s="91"/>
      <c r="E32" s="92"/>
      <c r="F32" s="93"/>
      <c r="G32" s="94"/>
      <c r="H32" s="190"/>
      <c r="I32" s="162"/>
      <c r="J32" s="93"/>
      <c r="K32" s="95"/>
      <c r="L32" s="96"/>
      <c r="M32" s="95"/>
      <c r="N32" s="190"/>
      <c r="O32" s="162"/>
      <c r="P32" s="190"/>
      <c r="Q32" s="169">
        <f t="shared" si="4"/>
      </c>
      <c r="R32" s="170">
        <f t="shared" si="5"/>
      </c>
      <c r="S32" s="170">
        <f t="shared" si="6"/>
      </c>
      <c r="T32" s="171">
        <f t="shared" si="7"/>
      </c>
      <c r="U32" s="27">
        <f t="shared" si="2"/>
      </c>
      <c r="V32" s="28">
        <f t="shared" si="3"/>
      </c>
      <c r="W32" s="29">
        <f t="shared" si="8"/>
      </c>
      <c r="X32" s="30">
        <f t="shared" si="9"/>
      </c>
    </row>
    <row r="33" spans="1:24" ht="15">
      <c r="A33" s="88">
        <v>19</v>
      </c>
      <c r="B33" s="89"/>
      <c r="C33" s="90"/>
      <c r="D33" s="91"/>
      <c r="E33" s="92"/>
      <c r="F33" s="93"/>
      <c r="G33" s="94"/>
      <c r="H33" s="190"/>
      <c r="I33" s="162"/>
      <c r="J33" s="93"/>
      <c r="K33" s="95"/>
      <c r="L33" s="96"/>
      <c r="M33" s="95"/>
      <c r="N33" s="190"/>
      <c r="O33" s="162"/>
      <c r="P33" s="190"/>
      <c r="Q33" s="169">
        <f t="shared" si="4"/>
      </c>
      <c r="R33" s="170">
        <f t="shared" si="5"/>
      </c>
      <c r="S33" s="170">
        <f t="shared" si="6"/>
      </c>
      <c r="T33" s="171">
        <f t="shared" si="7"/>
      </c>
      <c r="U33" s="27">
        <f t="shared" si="2"/>
      </c>
      <c r="V33" s="28">
        <f t="shared" si="3"/>
      </c>
      <c r="W33" s="29">
        <f t="shared" si="8"/>
      </c>
      <c r="X33" s="30">
        <f t="shared" si="9"/>
      </c>
    </row>
    <row r="34" spans="1:24" ht="15.75" thickBot="1">
      <c r="A34" s="107">
        <v>20</v>
      </c>
      <c r="B34" s="98"/>
      <c r="C34" s="99"/>
      <c r="D34" s="100"/>
      <c r="E34" s="101"/>
      <c r="F34" s="102"/>
      <c r="G34" s="103"/>
      <c r="H34" s="191"/>
      <c r="I34" s="163"/>
      <c r="J34" s="102"/>
      <c r="K34" s="104"/>
      <c r="L34" s="105"/>
      <c r="M34" s="104"/>
      <c r="N34" s="191"/>
      <c r="O34" s="163"/>
      <c r="P34" s="191"/>
      <c r="Q34" s="172">
        <f t="shared" si="4"/>
      </c>
      <c r="R34" s="173">
        <f t="shared" si="5"/>
      </c>
      <c r="S34" s="173">
        <f t="shared" si="6"/>
      </c>
      <c r="T34" s="174">
        <f t="shared" si="7"/>
      </c>
      <c r="U34" s="37">
        <f t="shared" si="2"/>
      </c>
      <c r="V34" s="38">
        <f t="shared" si="3"/>
      </c>
      <c r="W34" s="33">
        <f t="shared" si="8"/>
      </c>
      <c r="X34" s="34">
        <f t="shared" si="9"/>
      </c>
    </row>
    <row r="35" spans="1:24" ht="15">
      <c r="A35" s="79">
        <v>21</v>
      </c>
      <c r="B35" s="80"/>
      <c r="C35" s="81"/>
      <c r="D35" s="82"/>
      <c r="E35" s="83"/>
      <c r="F35" s="84"/>
      <c r="G35" s="85"/>
      <c r="H35" s="189"/>
      <c r="I35" s="161"/>
      <c r="J35" s="84"/>
      <c r="K35" s="86"/>
      <c r="L35" s="87"/>
      <c r="M35" s="86"/>
      <c r="N35" s="189"/>
      <c r="O35" s="161"/>
      <c r="P35" s="189"/>
      <c r="Q35" s="166">
        <f t="shared" si="4"/>
      </c>
      <c r="R35" s="167">
        <f t="shared" si="5"/>
      </c>
      <c r="S35" s="167">
        <f t="shared" si="6"/>
      </c>
      <c r="T35" s="168">
        <f t="shared" si="7"/>
      </c>
      <c r="U35" s="23">
        <f t="shared" si="2"/>
      </c>
      <c r="V35" s="24">
        <f t="shared" si="3"/>
      </c>
      <c r="W35" s="25">
        <f t="shared" si="8"/>
      </c>
      <c r="X35" s="26">
        <f t="shared" si="9"/>
      </c>
    </row>
    <row r="36" spans="1:24" ht="15">
      <c r="A36" s="88">
        <v>22</v>
      </c>
      <c r="B36" s="89"/>
      <c r="C36" s="90"/>
      <c r="D36" s="91"/>
      <c r="E36" s="92"/>
      <c r="F36" s="93"/>
      <c r="G36" s="94"/>
      <c r="H36" s="190"/>
      <c r="I36" s="162"/>
      <c r="J36" s="93"/>
      <c r="K36" s="95"/>
      <c r="L36" s="96"/>
      <c r="M36" s="95"/>
      <c r="N36" s="190"/>
      <c r="O36" s="162"/>
      <c r="P36" s="190"/>
      <c r="Q36" s="169">
        <f t="shared" si="4"/>
      </c>
      <c r="R36" s="170">
        <f t="shared" si="5"/>
      </c>
      <c r="S36" s="170">
        <f t="shared" si="6"/>
      </c>
      <c r="T36" s="171">
        <f t="shared" si="7"/>
      </c>
      <c r="U36" s="27">
        <f t="shared" si="2"/>
      </c>
      <c r="V36" s="28">
        <f t="shared" si="3"/>
      </c>
      <c r="W36" s="29">
        <f t="shared" si="8"/>
      </c>
      <c r="X36" s="30">
        <f t="shared" si="9"/>
      </c>
    </row>
    <row r="37" spans="1:24" ht="15">
      <c r="A37" s="88">
        <v>23</v>
      </c>
      <c r="B37" s="89"/>
      <c r="C37" s="90"/>
      <c r="D37" s="91"/>
      <c r="E37" s="92"/>
      <c r="F37" s="93"/>
      <c r="G37" s="94"/>
      <c r="H37" s="190"/>
      <c r="I37" s="162"/>
      <c r="J37" s="93"/>
      <c r="K37" s="95"/>
      <c r="L37" s="96"/>
      <c r="M37" s="95"/>
      <c r="N37" s="190"/>
      <c r="O37" s="162"/>
      <c r="P37" s="190"/>
      <c r="Q37" s="169">
        <f t="shared" si="4"/>
      </c>
      <c r="R37" s="170">
        <f t="shared" si="5"/>
      </c>
      <c r="S37" s="170">
        <f t="shared" si="6"/>
      </c>
      <c r="T37" s="171">
        <f t="shared" si="7"/>
      </c>
      <c r="U37" s="27">
        <f t="shared" si="2"/>
      </c>
      <c r="V37" s="28">
        <f t="shared" si="3"/>
      </c>
      <c r="W37" s="29">
        <f t="shared" si="8"/>
      </c>
      <c r="X37" s="30">
        <f t="shared" si="9"/>
      </c>
    </row>
    <row r="38" spans="1:24" ht="15">
      <c r="A38" s="88">
        <v>24</v>
      </c>
      <c r="B38" s="89"/>
      <c r="C38" s="90"/>
      <c r="D38" s="91"/>
      <c r="E38" s="92"/>
      <c r="F38" s="93"/>
      <c r="G38" s="94"/>
      <c r="H38" s="190"/>
      <c r="I38" s="162"/>
      <c r="J38" s="93"/>
      <c r="K38" s="95"/>
      <c r="L38" s="96"/>
      <c r="M38" s="95"/>
      <c r="N38" s="190"/>
      <c r="O38" s="162"/>
      <c r="P38" s="190"/>
      <c r="Q38" s="169">
        <f t="shared" si="4"/>
      </c>
      <c r="R38" s="170">
        <f t="shared" si="5"/>
      </c>
      <c r="S38" s="170">
        <f t="shared" si="6"/>
      </c>
      <c r="T38" s="171">
        <f t="shared" si="7"/>
      </c>
      <c r="U38" s="27">
        <f t="shared" si="2"/>
      </c>
      <c r="V38" s="28">
        <f t="shared" si="3"/>
      </c>
      <c r="W38" s="29">
        <f t="shared" si="8"/>
      </c>
      <c r="X38" s="30">
        <f t="shared" si="9"/>
      </c>
    </row>
    <row r="39" spans="1:24" ht="15.75" thickBot="1">
      <c r="A39" s="97">
        <v>25</v>
      </c>
      <c r="B39" s="98"/>
      <c r="C39" s="99"/>
      <c r="D39" s="100"/>
      <c r="E39" s="101"/>
      <c r="F39" s="102"/>
      <c r="G39" s="103"/>
      <c r="H39" s="191"/>
      <c r="I39" s="163"/>
      <c r="J39" s="102"/>
      <c r="K39" s="104"/>
      <c r="L39" s="105"/>
      <c r="M39" s="104"/>
      <c r="N39" s="191"/>
      <c r="O39" s="163"/>
      <c r="P39" s="191"/>
      <c r="Q39" s="172">
        <f t="shared" si="4"/>
      </c>
      <c r="R39" s="173">
        <f t="shared" si="5"/>
      </c>
      <c r="S39" s="173">
        <f t="shared" si="6"/>
      </c>
      <c r="T39" s="174">
        <f t="shared" si="7"/>
      </c>
      <c r="U39" s="31">
        <f t="shared" si="2"/>
      </c>
      <c r="V39" s="32">
        <f t="shared" si="3"/>
      </c>
      <c r="W39" s="33">
        <f t="shared" si="8"/>
      </c>
      <c r="X39" s="34">
        <f t="shared" si="9"/>
      </c>
    </row>
    <row r="40" spans="1:24" ht="15">
      <c r="A40" s="79">
        <v>26</v>
      </c>
      <c r="B40" s="80"/>
      <c r="C40" s="81"/>
      <c r="D40" s="82"/>
      <c r="E40" s="83"/>
      <c r="F40" s="84"/>
      <c r="G40" s="85"/>
      <c r="H40" s="189"/>
      <c r="I40" s="161"/>
      <c r="J40" s="84"/>
      <c r="K40" s="86"/>
      <c r="L40" s="87"/>
      <c r="M40" s="86"/>
      <c r="N40" s="189"/>
      <c r="O40" s="161"/>
      <c r="P40" s="189"/>
      <c r="Q40" s="166">
        <f t="shared" si="4"/>
      </c>
      <c r="R40" s="167">
        <f t="shared" si="5"/>
      </c>
      <c r="S40" s="167">
        <f t="shared" si="6"/>
      </c>
      <c r="T40" s="168">
        <f t="shared" si="7"/>
      </c>
      <c r="U40" s="23">
        <f t="shared" si="2"/>
      </c>
      <c r="V40" s="24">
        <f t="shared" si="3"/>
      </c>
      <c r="W40" s="25">
        <f t="shared" si="8"/>
      </c>
      <c r="X40" s="26">
        <f aca="true" t="shared" si="10" ref="X40:X54">IF(W40="","",IF(W40="нет",0,1))</f>
      </c>
    </row>
    <row r="41" spans="1:24" ht="15">
      <c r="A41" s="88">
        <v>27</v>
      </c>
      <c r="B41" s="89"/>
      <c r="C41" s="90"/>
      <c r="D41" s="91"/>
      <c r="E41" s="92"/>
      <c r="F41" s="93"/>
      <c r="G41" s="94"/>
      <c r="H41" s="190"/>
      <c r="I41" s="162"/>
      <c r="J41" s="93"/>
      <c r="K41" s="95"/>
      <c r="L41" s="96"/>
      <c r="M41" s="95"/>
      <c r="N41" s="190"/>
      <c r="O41" s="162"/>
      <c r="P41" s="190"/>
      <c r="Q41" s="169">
        <f t="shared" si="4"/>
      </c>
      <c r="R41" s="170">
        <f t="shared" si="5"/>
      </c>
      <c r="S41" s="170">
        <f t="shared" si="6"/>
      </c>
      <c r="T41" s="171">
        <f t="shared" si="7"/>
      </c>
      <c r="U41" s="27">
        <f t="shared" si="2"/>
      </c>
      <c r="V41" s="28">
        <f t="shared" si="3"/>
      </c>
      <c r="W41" s="29">
        <f t="shared" si="8"/>
      </c>
      <c r="X41" s="30">
        <f t="shared" si="10"/>
      </c>
    </row>
    <row r="42" spans="1:24" ht="15">
      <c r="A42" s="88">
        <v>28</v>
      </c>
      <c r="B42" s="89"/>
      <c r="C42" s="90"/>
      <c r="D42" s="91"/>
      <c r="E42" s="92"/>
      <c r="F42" s="93"/>
      <c r="G42" s="94"/>
      <c r="H42" s="190"/>
      <c r="I42" s="162"/>
      <c r="J42" s="93"/>
      <c r="K42" s="95"/>
      <c r="L42" s="96"/>
      <c r="M42" s="95"/>
      <c r="N42" s="190"/>
      <c r="O42" s="162"/>
      <c r="P42" s="190"/>
      <c r="Q42" s="169">
        <f t="shared" si="4"/>
      </c>
      <c r="R42" s="170">
        <f t="shared" si="5"/>
      </c>
      <c r="S42" s="170">
        <f t="shared" si="6"/>
      </c>
      <c r="T42" s="171">
        <f t="shared" si="7"/>
      </c>
      <c r="U42" s="27">
        <f t="shared" si="2"/>
      </c>
      <c r="V42" s="28">
        <f t="shared" si="3"/>
      </c>
      <c r="W42" s="29">
        <f t="shared" si="8"/>
      </c>
      <c r="X42" s="30">
        <f t="shared" si="10"/>
      </c>
    </row>
    <row r="43" spans="1:24" ht="15">
      <c r="A43" s="88">
        <v>29</v>
      </c>
      <c r="B43" s="89"/>
      <c r="C43" s="90"/>
      <c r="D43" s="91"/>
      <c r="E43" s="92"/>
      <c r="F43" s="93"/>
      <c r="G43" s="94"/>
      <c r="H43" s="190"/>
      <c r="I43" s="162"/>
      <c r="J43" s="93"/>
      <c r="K43" s="95"/>
      <c r="L43" s="96"/>
      <c r="M43" s="95"/>
      <c r="N43" s="190"/>
      <c r="O43" s="162"/>
      <c r="P43" s="190"/>
      <c r="Q43" s="169">
        <f t="shared" si="4"/>
      </c>
      <c r="R43" s="170">
        <f t="shared" si="5"/>
      </c>
      <c r="S43" s="170">
        <f t="shared" si="6"/>
      </c>
      <c r="T43" s="171">
        <f t="shared" si="7"/>
      </c>
      <c r="U43" s="27">
        <f t="shared" si="2"/>
      </c>
      <c r="V43" s="28">
        <f t="shared" si="3"/>
      </c>
      <c r="W43" s="29">
        <f t="shared" si="8"/>
      </c>
      <c r="X43" s="30">
        <f t="shared" si="10"/>
      </c>
    </row>
    <row r="44" spans="1:24" ht="15.75" thickBot="1">
      <c r="A44" s="97">
        <v>30</v>
      </c>
      <c r="B44" s="98"/>
      <c r="C44" s="99"/>
      <c r="D44" s="100"/>
      <c r="E44" s="101"/>
      <c r="F44" s="102"/>
      <c r="G44" s="103"/>
      <c r="H44" s="191"/>
      <c r="I44" s="163"/>
      <c r="J44" s="102"/>
      <c r="K44" s="104"/>
      <c r="L44" s="105"/>
      <c r="M44" s="104"/>
      <c r="N44" s="191"/>
      <c r="O44" s="163"/>
      <c r="P44" s="191"/>
      <c r="Q44" s="172">
        <f t="shared" si="4"/>
      </c>
      <c r="R44" s="173">
        <f t="shared" si="5"/>
      </c>
      <c r="S44" s="173">
        <f t="shared" si="6"/>
      </c>
      <c r="T44" s="174">
        <f t="shared" si="7"/>
      </c>
      <c r="U44" s="31">
        <f t="shared" si="2"/>
      </c>
      <c r="V44" s="32">
        <f t="shared" si="3"/>
      </c>
      <c r="W44" s="33">
        <f t="shared" si="8"/>
      </c>
      <c r="X44" s="34">
        <f t="shared" si="10"/>
      </c>
    </row>
    <row r="45" spans="1:24" ht="15">
      <c r="A45" s="79">
        <v>31</v>
      </c>
      <c r="B45" s="80"/>
      <c r="C45" s="81"/>
      <c r="D45" s="82"/>
      <c r="E45" s="83"/>
      <c r="F45" s="84"/>
      <c r="G45" s="85"/>
      <c r="H45" s="189"/>
      <c r="I45" s="161"/>
      <c r="J45" s="84"/>
      <c r="K45" s="86"/>
      <c r="L45" s="87"/>
      <c r="M45" s="86"/>
      <c r="N45" s="189"/>
      <c r="O45" s="161"/>
      <c r="P45" s="189"/>
      <c r="Q45" s="166">
        <f t="shared" si="4"/>
      </c>
      <c r="R45" s="167">
        <f t="shared" si="5"/>
      </c>
      <c r="S45" s="167">
        <f t="shared" si="6"/>
      </c>
      <c r="T45" s="168">
        <f t="shared" si="7"/>
      </c>
      <c r="U45" s="23">
        <f t="shared" si="2"/>
      </c>
      <c r="V45" s="24">
        <f t="shared" si="3"/>
      </c>
      <c r="W45" s="25">
        <f t="shared" si="8"/>
      </c>
      <c r="X45" s="26">
        <f t="shared" si="10"/>
      </c>
    </row>
    <row r="46" spans="1:24" ht="15">
      <c r="A46" s="88">
        <v>32</v>
      </c>
      <c r="B46" s="89"/>
      <c r="C46" s="90"/>
      <c r="D46" s="91"/>
      <c r="E46" s="92"/>
      <c r="F46" s="93"/>
      <c r="G46" s="94"/>
      <c r="H46" s="190"/>
      <c r="I46" s="162"/>
      <c r="J46" s="93"/>
      <c r="K46" s="95"/>
      <c r="L46" s="96"/>
      <c r="M46" s="95"/>
      <c r="N46" s="190"/>
      <c r="O46" s="162"/>
      <c r="P46" s="190"/>
      <c r="Q46" s="169">
        <f t="shared" si="4"/>
      </c>
      <c r="R46" s="170">
        <f t="shared" si="5"/>
      </c>
      <c r="S46" s="170">
        <f t="shared" si="6"/>
      </c>
      <c r="T46" s="171">
        <f t="shared" si="7"/>
      </c>
      <c r="U46" s="27">
        <f t="shared" si="2"/>
      </c>
      <c r="V46" s="28">
        <f t="shared" si="3"/>
      </c>
      <c r="W46" s="29">
        <f t="shared" si="8"/>
      </c>
      <c r="X46" s="30">
        <f t="shared" si="10"/>
      </c>
    </row>
    <row r="47" spans="1:24" ht="15">
      <c r="A47" s="88">
        <v>33</v>
      </c>
      <c r="B47" s="89"/>
      <c r="C47" s="90"/>
      <c r="D47" s="91"/>
      <c r="E47" s="92"/>
      <c r="F47" s="93"/>
      <c r="G47" s="94"/>
      <c r="H47" s="190"/>
      <c r="I47" s="162"/>
      <c r="J47" s="93"/>
      <c r="K47" s="95"/>
      <c r="L47" s="96"/>
      <c r="M47" s="95"/>
      <c r="N47" s="190"/>
      <c r="O47" s="162"/>
      <c r="P47" s="190"/>
      <c r="Q47" s="169">
        <f t="shared" si="4"/>
      </c>
      <c r="R47" s="170">
        <f t="shared" si="5"/>
      </c>
      <c r="S47" s="170">
        <f t="shared" si="6"/>
      </c>
      <c r="T47" s="171">
        <f t="shared" si="7"/>
      </c>
      <c r="U47" s="27">
        <f t="shared" si="2"/>
      </c>
      <c r="V47" s="28">
        <f t="shared" si="3"/>
      </c>
      <c r="W47" s="29">
        <f t="shared" si="8"/>
      </c>
      <c r="X47" s="30">
        <f t="shared" si="10"/>
      </c>
    </row>
    <row r="48" spans="1:24" ht="15">
      <c r="A48" s="88">
        <v>34</v>
      </c>
      <c r="B48" s="89"/>
      <c r="C48" s="90"/>
      <c r="D48" s="91"/>
      <c r="E48" s="92"/>
      <c r="F48" s="93"/>
      <c r="G48" s="94"/>
      <c r="H48" s="190"/>
      <c r="I48" s="162"/>
      <c r="J48" s="93"/>
      <c r="K48" s="95"/>
      <c r="L48" s="96"/>
      <c r="M48" s="95"/>
      <c r="N48" s="190"/>
      <c r="O48" s="162"/>
      <c r="P48" s="190"/>
      <c r="Q48" s="169">
        <f t="shared" si="4"/>
      </c>
      <c r="R48" s="170">
        <f t="shared" si="5"/>
      </c>
      <c r="S48" s="170">
        <f t="shared" si="6"/>
      </c>
      <c r="T48" s="171">
        <f t="shared" si="7"/>
      </c>
      <c r="U48" s="27">
        <f t="shared" si="2"/>
      </c>
      <c r="V48" s="28">
        <f t="shared" si="3"/>
      </c>
      <c r="W48" s="29">
        <f t="shared" si="8"/>
      </c>
      <c r="X48" s="30">
        <f t="shared" si="10"/>
      </c>
    </row>
    <row r="49" spans="1:24" ht="15.75" thickBot="1">
      <c r="A49" s="97">
        <v>35</v>
      </c>
      <c r="B49" s="98"/>
      <c r="C49" s="99"/>
      <c r="D49" s="100"/>
      <c r="E49" s="101"/>
      <c r="F49" s="102"/>
      <c r="G49" s="103"/>
      <c r="H49" s="191"/>
      <c r="I49" s="163"/>
      <c r="J49" s="102"/>
      <c r="K49" s="104"/>
      <c r="L49" s="105"/>
      <c r="M49" s="104"/>
      <c r="N49" s="191"/>
      <c r="O49" s="163"/>
      <c r="P49" s="191"/>
      <c r="Q49" s="172">
        <f t="shared" si="4"/>
      </c>
      <c r="R49" s="173">
        <f t="shared" si="5"/>
      </c>
      <c r="S49" s="173">
        <f t="shared" si="6"/>
      </c>
      <c r="T49" s="174">
        <f t="shared" si="7"/>
      </c>
      <c r="U49" s="31">
        <f t="shared" si="2"/>
      </c>
      <c r="V49" s="32">
        <f t="shared" si="3"/>
      </c>
      <c r="W49" s="33">
        <f t="shared" si="8"/>
      </c>
      <c r="X49" s="34">
        <f t="shared" si="10"/>
      </c>
    </row>
    <row r="50" spans="1:24" ht="15">
      <c r="A50" s="79">
        <v>36</v>
      </c>
      <c r="B50" s="80"/>
      <c r="C50" s="81"/>
      <c r="D50" s="82"/>
      <c r="E50" s="83"/>
      <c r="F50" s="84"/>
      <c r="G50" s="85"/>
      <c r="H50" s="189"/>
      <c r="I50" s="161"/>
      <c r="J50" s="84"/>
      <c r="K50" s="86"/>
      <c r="L50" s="87"/>
      <c r="M50" s="86"/>
      <c r="N50" s="189"/>
      <c r="O50" s="161"/>
      <c r="P50" s="189"/>
      <c r="Q50" s="166">
        <f t="shared" si="4"/>
      </c>
      <c r="R50" s="167">
        <f t="shared" si="5"/>
      </c>
      <c r="S50" s="167">
        <f t="shared" si="6"/>
      </c>
      <c r="T50" s="168">
        <f t="shared" si="7"/>
      </c>
      <c r="U50" s="23">
        <f t="shared" si="2"/>
      </c>
      <c r="V50" s="24">
        <f t="shared" si="3"/>
      </c>
      <c r="W50" s="25">
        <f t="shared" si="8"/>
      </c>
      <c r="X50" s="26">
        <f t="shared" si="10"/>
      </c>
    </row>
    <row r="51" spans="1:24" ht="15">
      <c r="A51" s="88">
        <v>37</v>
      </c>
      <c r="B51" s="89"/>
      <c r="C51" s="90"/>
      <c r="D51" s="91"/>
      <c r="E51" s="92"/>
      <c r="F51" s="93"/>
      <c r="G51" s="94"/>
      <c r="H51" s="190"/>
      <c r="I51" s="162"/>
      <c r="J51" s="93"/>
      <c r="K51" s="95"/>
      <c r="L51" s="96"/>
      <c r="M51" s="95"/>
      <c r="N51" s="190"/>
      <c r="O51" s="162"/>
      <c r="P51" s="190"/>
      <c r="Q51" s="169">
        <f t="shared" si="4"/>
      </c>
      <c r="R51" s="170">
        <f t="shared" si="5"/>
      </c>
      <c r="S51" s="170">
        <f t="shared" si="6"/>
      </c>
      <c r="T51" s="171">
        <f t="shared" si="7"/>
      </c>
      <c r="U51" s="27">
        <f t="shared" si="2"/>
      </c>
      <c r="V51" s="28">
        <f t="shared" si="3"/>
      </c>
      <c r="W51" s="29">
        <f t="shared" si="8"/>
      </c>
      <c r="X51" s="30">
        <f t="shared" si="10"/>
      </c>
    </row>
    <row r="52" spans="1:24" ht="15">
      <c r="A52" s="88">
        <v>38</v>
      </c>
      <c r="B52" s="89"/>
      <c r="C52" s="90"/>
      <c r="D52" s="91"/>
      <c r="E52" s="92"/>
      <c r="F52" s="93"/>
      <c r="G52" s="94"/>
      <c r="H52" s="190"/>
      <c r="I52" s="162"/>
      <c r="J52" s="93"/>
      <c r="K52" s="95"/>
      <c r="L52" s="96"/>
      <c r="M52" s="95"/>
      <c r="N52" s="190"/>
      <c r="O52" s="162"/>
      <c r="P52" s="190"/>
      <c r="Q52" s="169">
        <f t="shared" si="4"/>
      </c>
      <c r="R52" s="170">
        <f t="shared" si="5"/>
      </c>
      <c r="S52" s="170">
        <f t="shared" si="6"/>
      </c>
      <c r="T52" s="171">
        <f t="shared" si="7"/>
      </c>
      <c r="U52" s="27">
        <f t="shared" si="2"/>
      </c>
      <c r="V52" s="28">
        <f t="shared" si="3"/>
      </c>
      <c r="W52" s="29">
        <f t="shared" si="8"/>
      </c>
      <c r="X52" s="30">
        <f t="shared" si="10"/>
      </c>
    </row>
    <row r="53" spans="1:24" ht="15">
      <c r="A53" s="88">
        <v>39</v>
      </c>
      <c r="B53" s="89"/>
      <c r="C53" s="90"/>
      <c r="D53" s="91"/>
      <c r="E53" s="92"/>
      <c r="F53" s="93"/>
      <c r="G53" s="94"/>
      <c r="H53" s="190"/>
      <c r="I53" s="162"/>
      <c r="J53" s="93"/>
      <c r="K53" s="95"/>
      <c r="L53" s="96"/>
      <c r="M53" s="95"/>
      <c r="N53" s="190"/>
      <c r="O53" s="162"/>
      <c r="P53" s="190"/>
      <c r="Q53" s="169">
        <f t="shared" si="4"/>
      </c>
      <c r="R53" s="170">
        <f t="shared" si="5"/>
      </c>
      <c r="S53" s="170">
        <f t="shared" si="6"/>
      </c>
      <c r="T53" s="171">
        <f t="shared" si="7"/>
      </c>
      <c r="U53" s="27">
        <f t="shared" si="2"/>
      </c>
      <c r="V53" s="28">
        <f t="shared" si="3"/>
      </c>
      <c r="W53" s="29">
        <f t="shared" si="8"/>
      </c>
      <c r="X53" s="30">
        <f t="shared" si="10"/>
      </c>
    </row>
    <row r="54" spans="1:24" ht="15.75" thickBot="1">
      <c r="A54" s="97">
        <v>40</v>
      </c>
      <c r="B54" s="98"/>
      <c r="C54" s="99"/>
      <c r="D54" s="100"/>
      <c r="E54" s="101"/>
      <c r="F54" s="102"/>
      <c r="G54" s="103"/>
      <c r="H54" s="191"/>
      <c r="I54" s="163"/>
      <c r="J54" s="102"/>
      <c r="K54" s="104"/>
      <c r="L54" s="105"/>
      <c r="M54" s="104"/>
      <c r="N54" s="191"/>
      <c r="O54" s="163"/>
      <c r="P54" s="191"/>
      <c r="Q54" s="172">
        <f t="shared" si="4"/>
      </c>
      <c r="R54" s="173">
        <f t="shared" si="5"/>
      </c>
      <c r="S54" s="173">
        <f t="shared" si="6"/>
      </c>
      <c r="T54" s="174">
        <f t="shared" si="7"/>
      </c>
      <c r="U54" s="31">
        <f t="shared" si="2"/>
      </c>
      <c r="V54" s="32">
        <f t="shared" si="3"/>
      </c>
      <c r="W54" s="33">
        <f t="shared" si="8"/>
      </c>
      <c r="X54" s="34">
        <f t="shared" si="10"/>
      </c>
    </row>
    <row r="56" spans="2:4" ht="15">
      <c r="B56" s="9" t="s">
        <v>89</v>
      </c>
      <c r="D56" s="9" t="s">
        <v>85</v>
      </c>
    </row>
    <row r="57" spans="2:4" ht="15">
      <c r="B57" s="9">
        <v>1</v>
      </c>
      <c r="D57" s="9" t="s">
        <v>84</v>
      </c>
    </row>
    <row r="58" spans="2:4" ht="15">
      <c r="B58" s="9">
        <v>2</v>
      </c>
      <c r="D58" s="9" t="s">
        <v>86</v>
      </c>
    </row>
  </sheetData>
  <sheetProtection/>
  <mergeCells count="1">
    <mergeCell ref="Q13:T13"/>
  </mergeCells>
  <conditionalFormatting sqref="E15:P54">
    <cfRule type="expression" priority="11" dxfId="1" stopIfTrue="1">
      <formula>E15&gt;E$11</formula>
    </cfRule>
  </conditionalFormatting>
  <conditionalFormatting sqref="D6 E5 K1 N1">
    <cfRule type="containsBlanks" priority="6" dxfId="1" stopIfTrue="1">
      <formula>LEN(TRIM(D1))=0</formula>
    </cfRule>
  </conditionalFormatting>
  <conditionalFormatting sqref="C15:C54">
    <cfRule type="expression" priority="332" dxfId="1">
      <formula>AND(SUM($D15:$P15)&lt;&gt;0,$C15="")</formula>
    </cfRule>
  </conditionalFormatting>
  <conditionalFormatting sqref="D15:P54">
    <cfRule type="expression" priority="333" dxfId="1" stopIfTrue="1">
      <formula>AND($B15&lt;&gt;"",$C15="да",$D15="")</formula>
    </cfRule>
    <cfRule type="expression" priority="334" dxfId="0" stopIfTrue="1">
      <formula>AND(SUM($D15)=0,COUNTA($E15:$P15)&gt;0)</formula>
    </cfRule>
  </conditionalFormatting>
  <dataValidations count="5">
    <dataValidation errorStyle="warning" type="list" allowBlank="1" showInputMessage="1" showErrorMessage="1" sqref="C15:C54 Q15:T54">
      <formula1>"да,нет"</formula1>
    </dataValidation>
    <dataValidation type="list" allowBlank="1" showErrorMessage="1" promptTitle="Введите тип класса" prompt="общ - общеобразовательный класс;&#10;пил - пилотный класс по введению ФГОС ООО" sqref="D6">
      <formula1>$X$3:$X$4</formula1>
    </dataValidation>
    <dataValidation allowBlank="1" showInputMessage="1" showErrorMessage="1" prompt="Укажите наименование образовательной организации, например, СОШ №3" sqref="N1"/>
    <dataValidation allowBlank="1" showInputMessage="1" prompt="Укажите класс с литерой (если есть)" sqref="K1"/>
    <dataValidation type="whole" allowBlank="1" showInputMessage="1" showErrorMessage="1" sqref="E15:P54">
      <formula1>0</formula1>
      <formula2>E$11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view="pageBreakPreview" zoomScale="90" zoomScaleSheetLayoutView="90" zoomScalePageLayoutView="0" workbookViewId="0" topLeftCell="A1">
      <selection activeCell="B15" sqref="B15"/>
    </sheetView>
  </sheetViews>
  <sheetFormatPr defaultColWidth="9.140625" defaultRowHeight="15"/>
  <cols>
    <col min="1" max="1" width="4.7109375" style="9" customWidth="1"/>
    <col min="2" max="2" width="21.8515625" style="9" customWidth="1"/>
    <col min="3" max="3" width="8.28125" style="9" hidden="1" customWidth="1"/>
    <col min="4" max="4" width="7.57421875" style="9" customWidth="1"/>
    <col min="5" max="16" width="6.140625" style="9" customWidth="1"/>
    <col min="17" max="17" width="5.8515625" style="9" customWidth="1"/>
    <col min="18" max="18" width="12.57421875" style="9" bestFit="1" customWidth="1"/>
    <col min="19" max="19" width="12.00390625" style="9" bestFit="1" customWidth="1"/>
    <col min="20" max="20" width="12.8515625" style="9" bestFit="1" customWidth="1"/>
    <col min="21" max="21" width="6.00390625" style="9" customWidth="1"/>
    <col min="22" max="22" width="12.57421875" style="9" customWidth="1"/>
    <col min="23" max="23" width="17.7109375" style="9" customWidth="1"/>
    <col min="24" max="24" width="12.7109375" style="9" hidden="1" customWidth="1"/>
    <col min="25" max="16384" width="9.140625" style="9" customWidth="1"/>
  </cols>
  <sheetData>
    <row r="1" spans="1:23" ht="15">
      <c r="A1" s="39"/>
      <c r="B1" s="39"/>
      <c r="C1" s="39"/>
      <c r="D1" s="39"/>
      <c r="E1" s="39"/>
      <c r="F1" s="39"/>
      <c r="G1" s="39"/>
      <c r="H1" s="39"/>
      <c r="I1" s="39"/>
      <c r="J1" s="77" t="s">
        <v>112</v>
      </c>
      <c r="K1" s="109"/>
      <c r="L1" s="39" t="s">
        <v>16</v>
      </c>
      <c r="N1" s="110"/>
      <c r="W1" s="43" t="s">
        <v>0</v>
      </c>
    </row>
    <row r="2" spans="1:24" ht="15">
      <c r="A2" s="40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X2" s="9" t="s">
        <v>8</v>
      </c>
    </row>
    <row r="3" spans="1:24" ht="15">
      <c r="A3" s="39"/>
      <c r="B3" s="39"/>
      <c r="C3" s="41"/>
      <c r="D3" s="41" t="s">
        <v>5</v>
      </c>
      <c r="E3" s="42" t="s">
        <v>128</v>
      </c>
      <c r="F3" s="42"/>
      <c r="G3" s="42"/>
      <c r="H3" s="42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9" t="s">
        <v>24</v>
      </c>
    </row>
    <row r="4" spans="1:24" ht="15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9" t="s">
        <v>110</v>
      </c>
    </row>
    <row r="5" spans="1:22" ht="15">
      <c r="A5" s="57"/>
      <c r="B5" s="57"/>
      <c r="C5" s="57"/>
      <c r="D5" s="41" t="s">
        <v>111</v>
      </c>
      <c r="E5" s="108"/>
      <c r="F5" s="42"/>
      <c r="G5" s="42"/>
      <c r="H5" s="42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11" t="s">
        <v>14</v>
      </c>
      <c r="V5" s="11" t="s">
        <v>117</v>
      </c>
    </row>
    <row r="6" spans="1:22" ht="15">
      <c r="A6" s="12"/>
      <c r="B6" s="69" t="s">
        <v>8</v>
      </c>
      <c r="D6" s="108"/>
      <c r="E6" s="10"/>
      <c r="F6" s="10"/>
      <c r="U6" s="13"/>
      <c r="V6" s="13"/>
    </row>
    <row r="7" spans="1:22" ht="15">
      <c r="A7" s="14"/>
      <c r="B7" s="9" t="s">
        <v>11</v>
      </c>
      <c r="U7" s="15">
        <v>16</v>
      </c>
      <c r="V7" s="13" t="s">
        <v>113</v>
      </c>
    </row>
    <row r="8" spans="1:22" ht="15">
      <c r="A8" s="14"/>
      <c r="B8" s="9" t="s">
        <v>15</v>
      </c>
      <c r="U8" s="15">
        <v>12</v>
      </c>
      <c r="V8" s="13" t="s">
        <v>114</v>
      </c>
    </row>
    <row r="9" spans="1:22" ht="15">
      <c r="A9" s="14"/>
      <c r="B9" s="16" t="s">
        <v>12</v>
      </c>
      <c r="U9" s="15">
        <v>6</v>
      </c>
      <c r="V9" s="13" t="s">
        <v>115</v>
      </c>
    </row>
    <row r="10" spans="1:24" ht="15.75" thickBot="1">
      <c r="A10" s="14"/>
      <c r="B10" s="9" t="s">
        <v>79</v>
      </c>
      <c r="U10" s="15">
        <v>0</v>
      </c>
      <c r="V10" s="13" t="s">
        <v>116</v>
      </c>
      <c r="W10" s="17"/>
      <c r="X10" s="17"/>
    </row>
    <row r="11" spans="1:24" ht="15">
      <c r="A11" s="12"/>
      <c r="B11" s="13"/>
      <c r="C11" s="13"/>
      <c r="D11" s="176" t="s">
        <v>13</v>
      </c>
      <c r="E11" s="181">
        <v>1</v>
      </c>
      <c r="F11" s="182">
        <v>1</v>
      </c>
      <c r="G11" s="182">
        <v>1</v>
      </c>
      <c r="H11" s="183">
        <v>2</v>
      </c>
      <c r="I11" s="194">
        <v>1</v>
      </c>
      <c r="J11" s="195">
        <v>2</v>
      </c>
      <c r="K11" s="196">
        <v>1</v>
      </c>
      <c r="L11" s="181">
        <v>2</v>
      </c>
      <c r="M11" s="197">
        <v>1</v>
      </c>
      <c r="N11" s="183">
        <v>1</v>
      </c>
      <c r="O11" s="198">
        <v>1</v>
      </c>
      <c r="P11" s="201">
        <v>3</v>
      </c>
      <c r="Q11" s="158"/>
      <c r="R11" s="158"/>
      <c r="S11" s="158"/>
      <c r="T11" s="158"/>
      <c r="W11" s="17"/>
      <c r="X11" s="18" t="s">
        <v>17</v>
      </c>
    </row>
    <row r="12" spans="1:24" ht="15.75" thickBot="1">
      <c r="A12" s="12"/>
      <c r="B12" s="13"/>
      <c r="C12" s="13"/>
      <c r="D12" s="176" t="s">
        <v>94</v>
      </c>
      <c r="E12" s="184">
        <f>IF(COUNTIF($D$15:$D$54,"&gt;0")=0,"",_xlfn.SUMIFS(E$15:E$54,$D$15:$D$54,"&gt;0")/COUNTIF($D$15:$D$54,"&gt;0"))</f>
      </c>
      <c r="F12" s="63">
        <f aca="true" t="shared" si="0" ref="F12:P12">IF(COUNTIF($D$15:$D$54,"&gt;0")=0,"",_xlfn.SUMIFS(F$15:F$54,$D$15:$D$54,"&gt;0")/COUNTIF($D$15:$D$54,"&gt;0"))</f>
      </c>
      <c r="G12" s="63">
        <f t="shared" si="0"/>
      </c>
      <c r="H12" s="185">
        <f t="shared" si="0"/>
      </c>
      <c r="I12" s="179">
        <f t="shared" si="0"/>
      </c>
      <c r="J12" s="63">
        <f t="shared" si="0"/>
      </c>
      <c r="K12" s="192">
        <f t="shared" si="0"/>
      </c>
      <c r="L12" s="184">
        <f t="shared" si="0"/>
      </c>
      <c r="M12" s="192">
        <f t="shared" si="0"/>
      </c>
      <c r="N12" s="185">
        <f t="shared" si="0"/>
      </c>
      <c r="O12" s="199">
        <f t="shared" si="0"/>
      </c>
      <c r="P12" s="185">
        <f t="shared" si="0"/>
      </c>
      <c r="Q12" s="159"/>
      <c r="R12" s="159"/>
      <c r="S12" s="159"/>
      <c r="T12" s="159"/>
      <c r="W12" s="17"/>
      <c r="X12" s="18"/>
    </row>
    <row r="13" spans="1:24" ht="15.75" thickBot="1">
      <c r="A13" s="12"/>
      <c r="B13" s="65"/>
      <c r="C13" s="65"/>
      <c r="D13" s="177" t="s">
        <v>95</v>
      </c>
      <c r="E13" s="186">
        <f>IF(COUNTIF($D$15:$D$54,"&gt;0")=0,"",E12/E11)</f>
      </c>
      <c r="F13" s="64">
        <f aca="true" t="shared" si="1" ref="F13:K13">IF(COUNTIF($D$15:$D$54,"&gt;0")=0,"",F12/F11)</f>
      </c>
      <c r="G13" s="64">
        <f t="shared" si="1"/>
      </c>
      <c r="H13" s="187">
        <f t="shared" si="1"/>
      </c>
      <c r="I13" s="180">
        <f t="shared" si="1"/>
      </c>
      <c r="J13" s="64">
        <f t="shared" si="1"/>
      </c>
      <c r="K13" s="193">
        <f t="shared" si="1"/>
      </c>
      <c r="L13" s="186">
        <f>IF(COUNTIF($D$15:$D$54,"&gt;0")=0,"",L12/L11)</f>
      </c>
      <c r="M13" s="193">
        <f>IF(COUNTIF($D$15:$D$54,"&gt;0")=0,"",M12/M11)</f>
      </c>
      <c r="N13" s="187">
        <f>IF(COUNTIF($D$15:$D$54,"&gt;0")=0,"",N12/N11)</f>
      </c>
      <c r="O13" s="200">
        <f>IF(COUNTIF($D$15:$D$54,"&gt;0")=0,"",O12/O11)</f>
      </c>
      <c r="P13" s="187">
        <f>IF(COUNTIF($D$15:$D$54,"&gt;0")=0,"",P12/P11)</f>
      </c>
      <c r="Q13" s="271" t="s">
        <v>106</v>
      </c>
      <c r="R13" s="271"/>
      <c r="S13" s="271"/>
      <c r="T13" s="272"/>
      <c r="W13" s="17"/>
      <c r="X13" s="18"/>
    </row>
    <row r="14" spans="1:24" ht="60.75" thickBot="1">
      <c r="A14" s="66" t="s">
        <v>1</v>
      </c>
      <c r="B14" s="67" t="s">
        <v>2</v>
      </c>
      <c r="C14" s="68" t="s">
        <v>10</v>
      </c>
      <c r="D14" s="178" t="s">
        <v>3</v>
      </c>
      <c r="E14" s="58">
        <v>1</v>
      </c>
      <c r="F14" s="59">
        <v>2</v>
      </c>
      <c r="G14" s="60">
        <v>3</v>
      </c>
      <c r="H14" s="188">
        <v>4</v>
      </c>
      <c r="I14" s="160">
        <v>5</v>
      </c>
      <c r="J14" s="175">
        <v>6</v>
      </c>
      <c r="K14" s="61">
        <v>7</v>
      </c>
      <c r="L14" s="62">
        <v>8</v>
      </c>
      <c r="M14" s="61">
        <v>9</v>
      </c>
      <c r="N14" s="188">
        <v>10</v>
      </c>
      <c r="O14" s="160">
        <v>11</v>
      </c>
      <c r="P14" s="188">
        <v>12</v>
      </c>
      <c r="Q14" s="19" t="s">
        <v>105</v>
      </c>
      <c r="R14" s="164" t="s">
        <v>107</v>
      </c>
      <c r="S14" s="164" t="s">
        <v>108</v>
      </c>
      <c r="T14" s="165" t="s">
        <v>109</v>
      </c>
      <c r="U14" s="19" t="s">
        <v>4</v>
      </c>
      <c r="V14" s="20" t="s">
        <v>117</v>
      </c>
      <c r="W14" s="21" t="s">
        <v>88</v>
      </c>
      <c r="X14" s="22" t="s">
        <v>87</v>
      </c>
    </row>
    <row r="15" spans="1:24" ht="15">
      <c r="A15" s="79">
        <v>1</v>
      </c>
      <c r="B15" s="80"/>
      <c r="C15" s="81"/>
      <c r="D15" s="82"/>
      <c r="E15" s="83"/>
      <c r="F15" s="84"/>
      <c r="G15" s="85"/>
      <c r="H15" s="189"/>
      <c r="I15" s="161"/>
      <c r="J15" s="84"/>
      <c r="K15" s="86"/>
      <c r="L15" s="87"/>
      <c r="M15" s="86"/>
      <c r="N15" s="189"/>
      <c r="O15" s="161"/>
      <c r="P15" s="189"/>
      <c r="Q15" s="166">
        <f>IF(SUM($D15)&gt;0,IF(SUM(E15:H15)&gt;=SUM(E$11:H$11)/2,"да","нет"),"")</f>
      </c>
      <c r="R15" s="167">
        <f>IF(SUM($D15)&gt;0,IF(SUM(I15:K15)&gt;=SUM(I$11:K$11)/2,"да","нет"),"")</f>
      </c>
      <c r="S15" s="167">
        <f>IF(SUM($D15)&gt;0,IF(SUM(L15:N15)&gt;=SUM(L$11:N$11)/2,"да","нет"),"")</f>
      </c>
      <c r="T15" s="168">
        <f>IF(SUM($D15)&gt;0,IF(SUM(O15:P15)&gt;=SUM(O$11:P$11)/2,"да","нет"),"")</f>
      </c>
      <c r="U15" s="23">
        <f aca="true" t="shared" si="2" ref="U15:U54">IF(SUM(D15)&gt;0,SUM(E15:P15),"")</f>
      </c>
      <c r="V15" s="24">
        <f aca="true" t="shared" si="3" ref="V15:V54">IF(SUM(D15)&gt;0,IF(U15&gt;=$U$7,$V$7,IF(U15&gt;=$U$8,$V$8,IF(U15&gt;=$U$9,$V$9,$V$10))),"")</f>
      </c>
      <c r="W15" s="25">
        <f>IF(B15="","",IF(AND(SUM($D15)=0,COUNTA($E15:$P15)&gt;0),$D$57,IF(OR(E15&gt;E$11,F15&gt;F$11,G15&gt;G$11,H15&gt;H$11,I15&gt;I$11,J15&gt;J$11,K15&gt;K$11,L15&gt;L$11,M15&gt;M$11,N15&gt;N$11,O15&gt;O$11,P15&gt;P$11),$D$58,"нет")))</f>
      </c>
      <c r="X15" s="26">
        <f>IF(W15="","",IF(W15="нет",0,1))</f>
      </c>
    </row>
    <row r="16" spans="1:24" ht="15">
      <c r="A16" s="88">
        <v>2</v>
      </c>
      <c r="B16" s="89"/>
      <c r="C16" s="90"/>
      <c r="D16" s="91"/>
      <c r="E16" s="92"/>
      <c r="F16" s="93"/>
      <c r="G16" s="94"/>
      <c r="H16" s="190"/>
      <c r="I16" s="162"/>
      <c r="J16" s="93"/>
      <c r="K16" s="95"/>
      <c r="L16" s="96"/>
      <c r="M16" s="95"/>
      <c r="N16" s="190"/>
      <c r="O16" s="162"/>
      <c r="P16" s="190"/>
      <c r="Q16" s="169">
        <f aca="true" t="shared" si="4" ref="Q16:Q54">IF(SUM($D16)&gt;0,IF(SUM(E16:H16)&gt;=SUM(E$11:H$11)/2,"да","нет"),"")</f>
      </c>
      <c r="R16" s="170">
        <f aca="true" t="shared" si="5" ref="R16:R54">IF(SUM($D16)&gt;0,IF(SUM(I16:K16)&gt;=SUM(I$11:K$11)/2,"да","нет"),"")</f>
      </c>
      <c r="S16" s="170">
        <f aca="true" t="shared" si="6" ref="S16:S54">IF(SUM($D16)&gt;0,IF(SUM(L16:N16)&gt;=SUM(L$11:N$11)/2,"да","нет"),"")</f>
      </c>
      <c r="T16" s="171">
        <f aca="true" t="shared" si="7" ref="T16:T54">IF(SUM($D16)&gt;0,IF(SUM(O16:P16)&gt;=SUM(O$11:P$11)/2,"да","нет"),"")</f>
      </c>
      <c r="U16" s="27">
        <f t="shared" si="2"/>
      </c>
      <c r="V16" s="28">
        <f t="shared" si="3"/>
      </c>
      <c r="W16" s="29">
        <f aca="true" t="shared" si="8" ref="W16:W54">IF(B16="","",IF(AND(SUM($D16)=0,COUNTA($E16:$P16)&gt;0),$D$57,IF(OR(E16&gt;E$11,F16&gt;F$11,G16&gt;G$11,H16&gt;H$11,I16&gt;I$11,J16&gt;J$11,K16&gt;K$11,L16&gt;L$11,M16&gt;M$11,N16&gt;N$11,O16&gt;O$11,P16&gt;P$11),$D$58,"нет")))</f>
      </c>
      <c r="X16" s="30">
        <f aca="true" t="shared" si="9" ref="X16:X39">IF(W16="","",IF(W16="нет",0,1))</f>
      </c>
    </row>
    <row r="17" spans="1:24" ht="15">
      <c r="A17" s="88">
        <v>3</v>
      </c>
      <c r="B17" s="89"/>
      <c r="C17" s="90"/>
      <c r="D17" s="91"/>
      <c r="E17" s="92"/>
      <c r="F17" s="93"/>
      <c r="G17" s="94"/>
      <c r="H17" s="190"/>
      <c r="I17" s="162"/>
      <c r="J17" s="93"/>
      <c r="K17" s="95"/>
      <c r="L17" s="96"/>
      <c r="M17" s="95"/>
      <c r="N17" s="190"/>
      <c r="O17" s="162"/>
      <c r="P17" s="190"/>
      <c r="Q17" s="169">
        <f t="shared" si="4"/>
      </c>
      <c r="R17" s="170">
        <f t="shared" si="5"/>
      </c>
      <c r="S17" s="170">
        <f t="shared" si="6"/>
      </c>
      <c r="T17" s="171">
        <f t="shared" si="7"/>
      </c>
      <c r="U17" s="27">
        <f t="shared" si="2"/>
      </c>
      <c r="V17" s="28">
        <f t="shared" si="3"/>
      </c>
      <c r="W17" s="29">
        <f t="shared" si="8"/>
      </c>
      <c r="X17" s="30">
        <f t="shared" si="9"/>
      </c>
    </row>
    <row r="18" spans="1:24" ht="15">
      <c r="A18" s="88">
        <v>4</v>
      </c>
      <c r="B18" s="89"/>
      <c r="C18" s="90"/>
      <c r="D18" s="91"/>
      <c r="E18" s="92"/>
      <c r="F18" s="93"/>
      <c r="G18" s="94"/>
      <c r="H18" s="190"/>
      <c r="I18" s="162"/>
      <c r="J18" s="93"/>
      <c r="K18" s="95"/>
      <c r="L18" s="96"/>
      <c r="M18" s="95"/>
      <c r="N18" s="190"/>
      <c r="O18" s="162"/>
      <c r="P18" s="190"/>
      <c r="Q18" s="169">
        <f t="shared" si="4"/>
      </c>
      <c r="R18" s="170">
        <f t="shared" si="5"/>
      </c>
      <c r="S18" s="170">
        <f t="shared" si="6"/>
      </c>
      <c r="T18" s="171">
        <f t="shared" si="7"/>
      </c>
      <c r="U18" s="27">
        <f t="shared" si="2"/>
      </c>
      <c r="V18" s="28">
        <f t="shared" si="3"/>
      </c>
      <c r="W18" s="29">
        <f t="shared" si="8"/>
      </c>
      <c r="X18" s="30">
        <f t="shared" si="9"/>
      </c>
    </row>
    <row r="19" spans="1:24" ht="15.75" thickBot="1">
      <c r="A19" s="97">
        <v>5</v>
      </c>
      <c r="B19" s="98"/>
      <c r="C19" s="99"/>
      <c r="D19" s="100"/>
      <c r="E19" s="101"/>
      <c r="F19" s="102"/>
      <c r="G19" s="103"/>
      <c r="H19" s="191"/>
      <c r="I19" s="163"/>
      <c r="J19" s="102"/>
      <c r="K19" s="104"/>
      <c r="L19" s="105"/>
      <c r="M19" s="104"/>
      <c r="N19" s="191"/>
      <c r="O19" s="163"/>
      <c r="P19" s="191"/>
      <c r="Q19" s="172">
        <f t="shared" si="4"/>
      </c>
      <c r="R19" s="173">
        <f t="shared" si="5"/>
      </c>
      <c r="S19" s="173">
        <f t="shared" si="6"/>
      </c>
      <c r="T19" s="174">
        <f t="shared" si="7"/>
      </c>
      <c r="U19" s="31">
        <f t="shared" si="2"/>
      </c>
      <c r="V19" s="32">
        <f t="shared" si="3"/>
      </c>
      <c r="W19" s="33">
        <f t="shared" si="8"/>
      </c>
      <c r="X19" s="34">
        <f t="shared" si="9"/>
      </c>
    </row>
    <row r="20" spans="1:24" ht="15">
      <c r="A20" s="106">
        <v>6</v>
      </c>
      <c r="B20" s="80"/>
      <c r="C20" s="81"/>
      <c r="D20" s="82"/>
      <c r="E20" s="83"/>
      <c r="F20" s="84"/>
      <c r="G20" s="85"/>
      <c r="H20" s="189"/>
      <c r="I20" s="161"/>
      <c r="J20" s="84"/>
      <c r="K20" s="86"/>
      <c r="L20" s="87"/>
      <c r="M20" s="86"/>
      <c r="N20" s="189"/>
      <c r="O20" s="161"/>
      <c r="P20" s="189"/>
      <c r="Q20" s="166">
        <f t="shared" si="4"/>
      </c>
      <c r="R20" s="167">
        <f t="shared" si="5"/>
      </c>
      <c r="S20" s="167">
        <f t="shared" si="6"/>
      </c>
      <c r="T20" s="168">
        <f t="shared" si="7"/>
      </c>
      <c r="U20" s="35">
        <f t="shared" si="2"/>
      </c>
      <c r="V20" s="36">
        <f t="shared" si="3"/>
      </c>
      <c r="W20" s="25">
        <f t="shared" si="8"/>
      </c>
      <c r="X20" s="26">
        <f t="shared" si="9"/>
      </c>
    </row>
    <row r="21" spans="1:24" ht="15">
      <c r="A21" s="88">
        <v>7</v>
      </c>
      <c r="B21" s="89"/>
      <c r="C21" s="90"/>
      <c r="D21" s="91"/>
      <c r="E21" s="92"/>
      <c r="F21" s="93"/>
      <c r="G21" s="94"/>
      <c r="H21" s="190"/>
      <c r="I21" s="162"/>
      <c r="J21" s="93"/>
      <c r="K21" s="95"/>
      <c r="L21" s="96"/>
      <c r="M21" s="95"/>
      <c r="N21" s="190"/>
      <c r="O21" s="162"/>
      <c r="P21" s="190"/>
      <c r="Q21" s="169">
        <f t="shared" si="4"/>
      </c>
      <c r="R21" s="170">
        <f t="shared" si="5"/>
      </c>
      <c r="S21" s="170">
        <f t="shared" si="6"/>
      </c>
      <c r="T21" s="171">
        <f t="shared" si="7"/>
      </c>
      <c r="U21" s="27">
        <f t="shared" si="2"/>
      </c>
      <c r="V21" s="28">
        <f t="shared" si="3"/>
      </c>
      <c r="W21" s="29">
        <f t="shared" si="8"/>
      </c>
      <c r="X21" s="30">
        <f t="shared" si="9"/>
      </c>
    </row>
    <row r="22" spans="1:24" ht="15">
      <c r="A22" s="88">
        <v>8</v>
      </c>
      <c r="B22" s="89"/>
      <c r="C22" s="90"/>
      <c r="D22" s="91"/>
      <c r="E22" s="92"/>
      <c r="F22" s="93"/>
      <c r="G22" s="94"/>
      <c r="H22" s="190"/>
      <c r="I22" s="162"/>
      <c r="J22" s="93"/>
      <c r="K22" s="95"/>
      <c r="L22" s="96"/>
      <c r="M22" s="95"/>
      <c r="N22" s="190"/>
      <c r="O22" s="162"/>
      <c r="P22" s="190"/>
      <c r="Q22" s="169">
        <f t="shared" si="4"/>
      </c>
      <c r="R22" s="170">
        <f t="shared" si="5"/>
      </c>
      <c r="S22" s="170">
        <f t="shared" si="6"/>
      </c>
      <c r="T22" s="171">
        <f t="shared" si="7"/>
      </c>
      <c r="U22" s="27">
        <f t="shared" si="2"/>
      </c>
      <c r="V22" s="28">
        <f t="shared" si="3"/>
      </c>
      <c r="W22" s="29">
        <f t="shared" si="8"/>
      </c>
      <c r="X22" s="30">
        <f t="shared" si="9"/>
      </c>
    </row>
    <row r="23" spans="1:24" ht="15">
      <c r="A23" s="88">
        <v>9</v>
      </c>
      <c r="B23" s="89"/>
      <c r="C23" s="90"/>
      <c r="D23" s="91"/>
      <c r="E23" s="92"/>
      <c r="F23" s="93"/>
      <c r="G23" s="94"/>
      <c r="H23" s="190"/>
      <c r="I23" s="162"/>
      <c r="J23" s="93"/>
      <c r="K23" s="95"/>
      <c r="L23" s="96"/>
      <c r="M23" s="95"/>
      <c r="N23" s="190"/>
      <c r="O23" s="162"/>
      <c r="P23" s="190"/>
      <c r="Q23" s="169">
        <f t="shared" si="4"/>
      </c>
      <c r="R23" s="170">
        <f t="shared" si="5"/>
      </c>
      <c r="S23" s="170">
        <f t="shared" si="6"/>
      </c>
      <c r="T23" s="171">
        <f t="shared" si="7"/>
      </c>
      <c r="U23" s="27">
        <f t="shared" si="2"/>
      </c>
      <c r="V23" s="28">
        <f t="shared" si="3"/>
      </c>
      <c r="W23" s="29">
        <f t="shared" si="8"/>
      </c>
      <c r="X23" s="30">
        <f t="shared" si="9"/>
      </c>
    </row>
    <row r="24" spans="1:24" ht="15.75" thickBot="1">
      <c r="A24" s="107">
        <v>10</v>
      </c>
      <c r="B24" s="98"/>
      <c r="C24" s="99"/>
      <c r="D24" s="100"/>
      <c r="E24" s="101"/>
      <c r="F24" s="102"/>
      <c r="G24" s="103"/>
      <c r="H24" s="191"/>
      <c r="I24" s="163"/>
      <c r="J24" s="102"/>
      <c r="K24" s="104"/>
      <c r="L24" s="105"/>
      <c r="M24" s="104"/>
      <c r="N24" s="191"/>
      <c r="O24" s="163"/>
      <c r="P24" s="191"/>
      <c r="Q24" s="172">
        <f t="shared" si="4"/>
      </c>
      <c r="R24" s="173">
        <f t="shared" si="5"/>
      </c>
      <c r="S24" s="173">
        <f t="shared" si="6"/>
      </c>
      <c r="T24" s="174">
        <f t="shared" si="7"/>
      </c>
      <c r="U24" s="37">
        <f t="shared" si="2"/>
      </c>
      <c r="V24" s="38">
        <f t="shared" si="3"/>
      </c>
      <c r="W24" s="33">
        <f t="shared" si="8"/>
      </c>
      <c r="X24" s="34">
        <f t="shared" si="9"/>
      </c>
    </row>
    <row r="25" spans="1:24" ht="15">
      <c r="A25" s="79">
        <v>11</v>
      </c>
      <c r="B25" s="80"/>
      <c r="C25" s="81"/>
      <c r="D25" s="82"/>
      <c r="E25" s="83"/>
      <c r="F25" s="84"/>
      <c r="G25" s="85"/>
      <c r="H25" s="189"/>
      <c r="I25" s="161"/>
      <c r="J25" s="84"/>
      <c r="K25" s="86"/>
      <c r="L25" s="87"/>
      <c r="M25" s="86"/>
      <c r="N25" s="189"/>
      <c r="O25" s="161"/>
      <c r="P25" s="189"/>
      <c r="Q25" s="166">
        <f t="shared" si="4"/>
      </c>
      <c r="R25" s="167">
        <f t="shared" si="5"/>
      </c>
      <c r="S25" s="167">
        <f t="shared" si="6"/>
      </c>
      <c r="T25" s="168">
        <f t="shared" si="7"/>
      </c>
      <c r="U25" s="23">
        <f t="shared" si="2"/>
      </c>
      <c r="V25" s="24">
        <f t="shared" si="3"/>
      </c>
      <c r="W25" s="25">
        <f t="shared" si="8"/>
      </c>
      <c r="X25" s="26">
        <f t="shared" si="9"/>
      </c>
    </row>
    <row r="26" spans="1:24" ht="15">
      <c r="A26" s="88">
        <v>12</v>
      </c>
      <c r="B26" s="89"/>
      <c r="C26" s="90"/>
      <c r="D26" s="91"/>
      <c r="E26" s="92"/>
      <c r="F26" s="93"/>
      <c r="G26" s="94"/>
      <c r="H26" s="190"/>
      <c r="I26" s="162"/>
      <c r="J26" s="93"/>
      <c r="K26" s="95"/>
      <c r="L26" s="96"/>
      <c r="M26" s="95"/>
      <c r="N26" s="190"/>
      <c r="O26" s="162"/>
      <c r="P26" s="190"/>
      <c r="Q26" s="169">
        <f t="shared" si="4"/>
      </c>
      <c r="R26" s="170">
        <f t="shared" si="5"/>
      </c>
      <c r="S26" s="170">
        <f t="shared" si="6"/>
      </c>
      <c r="T26" s="171">
        <f t="shared" si="7"/>
      </c>
      <c r="U26" s="27">
        <f t="shared" si="2"/>
      </c>
      <c r="V26" s="28">
        <f t="shared" si="3"/>
      </c>
      <c r="W26" s="29">
        <f t="shared" si="8"/>
      </c>
      <c r="X26" s="30">
        <f t="shared" si="9"/>
      </c>
    </row>
    <row r="27" spans="1:24" ht="15">
      <c r="A27" s="88">
        <v>13</v>
      </c>
      <c r="B27" s="89"/>
      <c r="C27" s="90"/>
      <c r="D27" s="91"/>
      <c r="E27" s="92"/>
      <c r="F27" s="93"/>
      <c r="G27" s="94"/>
      <c r="H27" s="190"/>
      <c r="I27" s="162"/>
      <c r="J27" s="93"/>
      <c r="K27" s="95"/>
      <c r="L27" s="96"/>
      <c r="M27" s="95"/>
      <c r="N27" s="190"/>
      <c r="O27" s="162"/>
      <c r="P27" s="190"/>
      <c r="Q27" s="169">
        <f t="shared" si="4"/>
      </c>
      <c r="R27" s="170">
        <f t="shared" si="5"/>
      </c>
      <c r="S27" s="170">
        <f t="shared" si="6"/>
      </c>
      <c r="T27" s="171">
        <f t="shared" si="7"/>
      </c>
      <c r="U27" s="27">
        <f t="shared" si="2"/>
      </c>
      <c r="V27" s="28">
        <f t="shared" si="3"/>
      </c>
      <c r="W27" s="29">
        <f t="shared" si="8"/>
      </c>
      <c r="X27" s="30">
        <f t="shared" si="9"/>
      </c>
    </row>
    <row r="28" spans="1:24" ht="15">
      <c r="A28" s="88">
        <v>14</v>
      </c>
      <c r="B28" s="89"/>
      <c r="C28" s="90"/>
      <c r="D28" s="91"/>
      <c r="E28" s="92"/>
      <c r="F28" s="93"/>
      <c r="G28" s="94"/>
      <c r="H28" s="190"/>
      <c r="I28" s="162"/>
      <c r="J28" s="93"/>
      <c r="K28" s="95"/>
      <c r="L28" s="96"/>
      <c r="M28" s="95"/>
      <c r="N28" s="190"/>
      <c r="O28" s="162"/>
      <c r="P28" s="190"/>
      <c r="Q28" s="169">
        <f t="shared" si="4"/>
      </c>
      <c r="R28" s="170">
        <f t="shared" si="5"/>
      </c>
      <c r="S28" s="170">
        <f t="shared" si="6"/>
      </c>
      <c r="T28" s="171">
        <f t="shared" si="7"/>
      </c>
      <c r="U28" s="27">
        <f t="shared" si="2"/>
      </c>
      <c r="V28" s="28">
        <f t="shared" si="3"/>
      </c>
      <c r="W28" s="29">
        <f t="shared" si="8"/>
      </c>
      <c r="X28" s="30">
        <f t="shared" si="9"/>
      </c>
    </row>
    <row r="29" spans="1:24" ht="15.75" thickBot="1">
      <c r="A29" s="97">
        <v>15</v>
      </c>
      <c r="B29" s="98"/>
      <c r="C29" s="99"/>
      <c r="D29" s="100"/>
      <c r="E29" s="101"/>
      <c r="F29" s="102"/>
      <c r="G29" s="103"/>
      <c r="H29" s="191"/>
      <c r="I29" s="163"/>
      <c r="J29" s="102"/>
      <c r="K29" s="104"/>
      <c r="L29" s="105"/>
      <c r="M29" s="104"/>
      <c r="N29" s="191"/>
      <c r="O29" s="163"/>
      <c r="P29" s="191"/>
      <c r="Q29" s="172">
        <f t="shared" si="4"/>
      </c>
      <c r="R29" s="173">
        <f t="shared" si="5"/>
      </c>
      <c r="S29" s="173">
        <f t="shared" si="6"/>
      </c>
      <c r="T29" s="174">
        <f t="shared" si="7"/>
      </c>
      <c r="U29" s="31">
        <f t="shared" si="2"/>
      </c>
      <c r="V29" s="32">
        <f t="shared" si="3"/>
      </c>
      <c r="W29" s="33">
        <f t="shared" si="8"/>
      </c>
      <c r="X29" s="34">
        <f t="shared" si="9"/>
      </c>
    </row>
    <row r="30" spans="1:24" ht="15">
      <c r="A30" s="106">
        <v>16</v>
      </c>
      <c r="B30" s="80"/>
      <c r="C30" s="81"/>
      <c r="D30" s="82"/>
      <c r="E30" s="83"/>
      <c r="F30" s="84"/>
      <c r="G30" s="85"/>
      <c r="H30" s="189"/>
      <c r="I30" s="161"/>
      <c r="J30" s="84"/>
      <c r="K30" s="86"/>
      <c r="L30" s="87"/>
      <c r="M30" s="86"/>
      <c r="N30" s="189"/>
      <c r="O30" s="161"/>
      <c r="P30" s="189"/>
      <c r="Q30" s="166">
        <f t="shared" si="4"/>
      </c>
      <c r="R30" s="167">
        <f t="shared" si="5"/>
      </c>
      <c r="S30" s="167">
        <f t="shared" si="6"/>
      </c>
      <c r="T30" s="168">
        <f t="shared" si="7"/>
      </c>
      <c r="U30" s="35">
        <f t="shared" si="2"/>
      </c>
      <c r="V30" s="36">
        <f t="shared" si="3"/>
      </c>
      <c r="W30" s="25">
        <f t="shared" si="8"/>
      </c>
      <c r="X30" s="26">
        <f t="shared" si="9"/>
      </c>
    </row>
    <row r="31" spans="1:24" ht="15">
      <c r="A31" s="88">
        <v>17</v>
      </c>
      <c r="B31" s="89"/>
      <c r="C31" s="90"/>
      <c r="D31" s="91"/>
      <c r="E31" s="92"/>
      <c r="F31" s="93"/>
      <c r="G31" s="94"/>
      <c r="H31" s="190"/>
      <c r="I31" s="162"/>
      <c r="J31" s="93"/>
      <c r="K31" s="95"/>
      <c r="L31" s="96"/>
      <c r="M31" s="95"/>
      <c r="N31" s="190"/>
      <c r="O31" s="162"/>
      <c r="P31" s="190"/>
      <c r="Q31" s="169">
        <f t="shared" si="4"/>
      </c>
      <c r="R31" s="170">
        <f t="shared" si="5"/>
      </c>
      <c r="S31" s="170">
        <f t="shared" si="6"/>
      </c>
      <c r="T31" s="171">
        <f t="shared" si="7"/>
      </c>
      <c r="U31" s="27">
        <f t="shared" si="2"/>
      </c>
      <c r="V31" s="28">
        <f t="shared" si="3"/>
      </c>
      <c r="W31" s="29">
        <f t="shared" si="8"/>
      </c>
      <c r="X31" s="30">
        <f t="shared" si="9"/>
      </c>
    </row>
    <row r="32" spans="1:24" ht="15">
      <c r="A32" s="88">
        <v>18</v>
      </c>
      <c r="B32" s="89"/>
      <c r="C32" s="90"/>
      <c r="D32" s="91"/>
      <c r="E32" s="92"/>
      <c r="F32" s="93"/>
      <c r="G32" s="94"/>
      <c r="H32" s="190"/>
      <c r="I32" s="162"/>
      <c r="J32" s="93"/>
      <c r="K32" s="95"/>
      <c r="L32" s="96"/>
      <c r="M32" s="95"/>
      <c r="N32" s="190"/>
      <c r="O32" s="162"/>
      <c r="P32" s="190"/>
      <c r="Q32" s="169">
        <f t="shared" si="4"/>
      </c>
      <c r="R32" s="170">
        <f t="shared" si="5"/>
      </c>
      <c r="S32" s="170">
        <f t="shared" si="6"/>
      </c>
      <c r="T32" s="171">
        <f t="shared" si="7"/>
      </c>
      <c r="U32" s="27">
        <f t="shared" si="2"/>
      </c>
      <c r="V32" s="28">
        <f t="shared" si="3"/>
      </c>
      <c r="W32" s="29">
        <f t="shared" si="8"/>
      </c>
      <c r="X32" s="30">
        <f t="shared" si="9"/>
      </c>
    </row>
    <row r="33" spans="1:24" ht="15">
      <c r="A33" s="88">
        <v>19</v>
      </c>
      <c r="B33" s="89"/>
      <c r="C33" s="90"/>
      <c r="D33" s="91"/>
      <c r="E33" s="92"/>
      <c r="F33" s="93"/>
      <c r="G33" s="94"/>
      <c r="H33" s="190"/>
      <c r="I33" s="162"/>
      <c r="J33" s="93"/>
      <c r="K33" s="95"/>
      <c r="L33" s="96"/>
      <c r="M33" s="95"/>
      <c r="N33" s="190"/>
      <c r="O33" s="162"/>
      <c r="P33" s="190"/>
      <c r="Q33" s="169">
        <f t="shared" si="4"/>
      </c>
      <c r="R33" s="170">
        <f t="shared" si="5"/>
      </c>
      <c r="S33" s="170">
        <f t="shared" si="6"/>
      </c>
      <c r="T33" s="171">
        <f t="shared" si="7"/>
      </c>
      <c r="U33" s="27">
        <f t="shared" si="2"/>
      </c>
      <c r="V33" s="28">
        <f t="shared" si="3"/>
      </c>
      <c r="W33" s="29">
        <f t="shared" si="8"/>
      </c>
      <c r="X33" s="30">
        <f t="shared" si="9"/>
      </c>
    </row>
    <row r="34" spans="1:24" ht="15.75" thickBot="1">
      <c r="A34" s="107">
        <v>20</v>
      </c>
      <c r="B34" s="98"/>
      <c r="C34" s="99"/>
      <c r="D34" s="100"/>
      <c r="E34" s="101"/>
      <c r="F34" s="102"/>
      <c r="G34" s="103"/>
      <c r="H34" s="191"/>
      <c r="I34" s="163"/>
      <c r="J34" s="102"/>
      <c r="K34" s="104"/>
      <c r="L34" s="105"/>
      <c r="M34" s="104"/>
      <c r="N34" s="191"/>
      <c r="O34" s="163"/>
      <c r="P34" s="191"/>
      <c r="Q34" s="172">
        <f t="shared" si="4"/>
      </c>
      <c r="R34" s="173">
        <f t="shared" si="5"/>
      </c>
      <c r="S34" s="173">
        <f t="shared" si="6"/>
      </c>
      <c r="T34" s="174">
        <f t="shared" si="7"/>
      </c>
      <c r="U34" s="37">
        <f t="shared" si="2"/>
      </c>
      <c r="V34" s="38">
        <f t="shared" si="3"/>
      </c>
      <c r="W34" s="33">
        <f t="shared" si="8"/>
      </c>
      <c r="X34" s="34">
        <f t="shared" si="9"/>
      </c>
    </row>
    <row r="35" spans="1:24" ht="15">
      <c r="A35" s="79">
        <v>21</v>
      </c>
      <c r="B35" s="80"/>
      <c r="C35" s="81"/>
      <c r="D35" s="82"/>
      <c r="E35" s="83"/>
      <c r="F35" s="84"/>
      <c r="G35" s="85"/>
      <c r="H35" s="189"/>
      <c r="I35" s="161"/>
      <c r="J35" s="84"/>
      <c r="K35" s="86"/>
      <c r="L35" s="87"/>
      <c r="M35" s="86"/>
      <c r="N35" s="189"/>
      <c r="O35" s="161"/>
      <c r="P35" s="189"/>
      <c r="Q35" s="166">
        <f t="shared" si="4"/>
      </c>
      <c r="R35" s="167">
        <f t="shared" si="5"/>
      </c>
      <c r="S35" s="167">
        <f t="shared" si="6"/>
      </c>
      <c r="T35" s="168">
        <f t="shared" si="7"/>
      </c>
      <c r="U35" s="23">
        <f t="shared" si="2"/>
      </c>
      <c r="V35" s="24">
        <f t="shared" si="3"/>
      </c>
      <c r="W35" s="25">
        <f t="shared" si="8"/>
      </c>
      <c r="X35" s="26">
        <f t="shared" si="9"/>
      </c>
    </row>
    <row r="36" spans="1:24" ht="15">
      <c r="A36" s="88">
        <v>22</v>
      </c>
      <c r="B36" s="89"/>
      <c r="C36" s="90"/>
      <c r="D36" s="91"/>
      <c r="E36" s="92"/>
      <c r="F36" s="93"/>
      <c r="G36" s="94"/>
      <c r="H36" s="190"/>
      <c r="I36" s="162"/>
      <c r="J36" s="93"/>
      <c r="K36" s="95"/>
      <c r="L36" s="96"/>
      <c r="M36" s="95"/>
      <c r="N36" s="190"/>
      <c r="O36" s="162"/>
      <c r="P36" s="190"/>
      <c r="Q36" s="169">
        <f t="shared" si="4"/>
      </c>
      <c r="R36" s="170">
        <f t="shared" si="5"/>
      </c>
      <c r="S36" s="170">
        <f t="shared" si="6"/>
      </c>
      <c r="T36" s="171">
        <f t="shared" si="7"/>
      </c>
      <c r="U36" s="27">
        <f t="shared" si="2"/>
      </c>
      <c r="V36" s="28">
        <f t="shared" si="3"/>
      </c>
      <c r="W36" s="29">
        <f t="shared" si="8"/>
      </c>
      <c r="X36" s="30">
        <f t="shared" si="9"/>
      </c>
    </row>
    <row r="37" spans="1:24" ht="15">
      <c r="A37" s="88">
        <v>23</v>
      </c>
      <c r="B37" s="89"/>
      <c r="C37" s="90"/>
      <c r="D37" s="91"/>
      <c r="E37" s="92"/>
      <c r="F37" s="93"/>
      <c r="G37" s="94"/>
      <c r="H37" s="190"/>
      <c r="I37" s="162"/>
      <c r="J37" s="93"/>
      <c r="K37" s="95"/>
      <c r="L37" s="96"/>
      <c r="M37" s="95"/>
      <c r="N37" s="190"/>
      <c r="O37" s="162"/>
      <c r="P37" s="190"/>
      <c r="Q37" s="169">
        <f t="shared" si="4"/>
      </c>
      <c r="R37" s="170">
        <f t="shared" si="5"/>
      </c>
      <c r="S37" s="170">
        <f t="shared" si="6"/>
      </c>
      <c r="T37" s="171">
        <f t="shared" si="7"/>
      </c>
      <c r="U37" s="27">
        <f t="shared" si="2"/>
      </c>
      <c r="V37" s="28">
        <f t="shared" si="3"/>
      </c>
      <c r="W37" s="29">
        <f t="shared" si="8"/>
      </c>
      <c r="X37" s="30">
        <f t="shared" si="9"/>
      </c>
    </row>
    <row r="38" spans="1:24" ht="15">
      <c r="A38" s="88">
        <v>24</v>
      </c>
      <c r="B38" s="89"/>
      <c r="C38" s="90"/>
      <c r="D38" s="91"/>
      <c r="E38" s="92"/>
      <c r="F38" s="93"/>
      <c r="G38" s="94"/>
      <c r="H38" s="190"/>
      <c r="I38" s="162"/>
      <c r="J38" s="93"/>
      <c r="K38" s="95"/>
      <c r="L38" s="96"/>
      <c r="M38" s="95"/>
      <c r="N38" s="190"/>
      <c r="O38" s="162"/>
      <c r="P38" s="190"/>
      <c r="Q38" s="169">
        <f t="shared" si="4"/>
      </c>
      <c r="R38" s="170">
        <f t="shared" si="5"/>
      </c>
      <c r="S38" s="170">
        <f t="shared" si="6"/>
      </c>
      <c r="T38" s="171">
        <f t="shared" si="7"/>
      </c>
      <c r="U38" s="27">
        <f t="shared" si="2"/>
      </c>
      <c r="V38" s="28">
        <f t="shared" si="3"/>
      </c>
      <c r="W38" s="29">
        <f t="shared" si="8"/>
      </c>
      <c r="X38" s="30">
        <f t="shared" si="9"/>
      </c>
    </row>
    <row r="39" spans="1:24" ht="15.75" thickBot="1">
      <c r="A39" s="97">
        <v>25</v>
      </c>
      <c r="B39" s="98"/>
      <c r="C39" s="99"/>
      <c r="D39" s="100"/>
      <c r="E39" s="101"/>
      <c r="F39" s="102"/>
      <c r="G39" s="103"/>
      <c r="H39" s="191"/>
      <c r="I39" s="163"/>
      <c r="J39" s="102"/>
      <c r="K39" s="104"/>
      <c r="L39" s="105"/>
      <c r="M39" s="104"/>
      <c r="N39" s="191"/>
      <c r="O39" s="163"/>
      <c r="P39" s="191"/>
      <c r="Q39" s="172">
        <f t="shared" si="4"/>
      </c>
      <c r="R39" s="173">
        <f t="shared" si="5"/>
      </c>
      <c r="S39" s="173">
        <f t="shared" si="6"/>
      </c>
      <c r="T39" s="174">
        <f t="shared" si="7"/>
      </c>
      <c r="U39" s="31">
        <f t="shared" si="2"/>
      </c>
      <c r="V39" s="32">
        <f t="shared" si="3"/>
      </c>
      <c r="W39" s="33">
        <f t="shared" si="8"/>
      </c>
      <c r="X39" s="34">
        <f t="shared" si="9"/>
      </c>
    </row>
    <row r="40" spans="1:24" ht="15">
      <c r="A40" s="79">
        <v>26</v>
      </c>
      <c r="B40" s="80"/>
      <c r="C40" s="81"/>
      <c r="D40" s="82"/>
      <c r="E40" s="83"/>
      <c r="F40" s="84"/>
      <c r="G40" s="85"/>
      <c r="H40" s="189"/>
      <c r="I40" s="161"/>
      <c r="J40" s="84"/>
      <c r="K40" s="86"/>
      <c r="L40" s="87"/>
      <c r="M40" s="86"/>
      <c r="N40" s="189"/>
      <c r="O40" s="161"/>
      <c r="P40" s="189"/>
      <c r="Q40" s="166">
        <f t="shared" si="4"/>
      </c>
      <c r="R40" s="167">
        <f t="shared" si="5"/>
      </c>
      <c r="S40" s="167">
        <f t="shared" si="6"/>
      </c>
      <c r="T40" s="168">
        <f t="shared" si="7"/>
      </c>
      <c r="U40" s="23">
        <f t="shared" si="2"/>
      </c>
      <c r="V40" s="24">
        <f t="shared" si="3"/>
      </c>
      <c r="W40" s="25">
        <f t="shared" si="8"/>
      </c>
      <c r="X40" s="26">
        <f aca="true" t="shared" si="10" ref="X40:X54">IF(W40="","",IF(W40="нет",0,1))</f>
      </c>
    </row>
    <row r="41" spans="1:24" ht="15">
      <c r="A41" s="88">
        <v>27</v>
      </c>
      <c r="B41" s="89"/>
      <c r="C41" s="90"/>
      <c r="D41" s="91"/>
      <c r="E41" s="92"/>
      <c r="F41" s="93"/>
      <c r="G41" s="94"/>
      <c r="H41" s="190"/>
      <c r="I41" s="162"/>
      <c r="J41" s="93"/>
      <c r="K41" s="95"/>
      <c r="L41" s="96"/>
      <c r="M41" s="95"/>
      <c r="N41" s="190"/>
      <c r="O41" s="162"/>
      <c r="P41" s="190"/>
      <c r="Q41" s="169">
        <f t="shared" si="4"/>
      </c>
      <c r="R41" s="170">
        <f t="shared" si="5"/>
      </c>
      <c r="S41" s="170">
        <f t="shared" si="6"/>
      </c>
      <c r="T41" s="171">
        <f t="shared" si="7"/>
      </c>
      <c r="U41" s="27">
        <f t="shared" si="2"/>
      </c>
      <c r="V41" s="28">
        <f t="shared" si="3"/>
      </c>
      <c r="W41" s="29">
        <f t="shared" si="8"/>
      </c>
      <c r="X41" s="30">
        <f t="shared" si="10"/>
      </c>
    </row>
    <row r="42" spans="1:24" ht="15">
      <c r="A42" s="88">
        <v>28</v>
      </c>
      <c r="B42" s="89"/>
      <c r="C42" s="90"/>
      <c r="D42" s="91"/>
      <c r="E42" s="92"/>
      <c r="F42" s="93"/>
      <c r="G42" s="94"/>
      <c r="H42" s="190"/>
      <c r="I42" s="162"/>
      <c r="J42" s="93"/>
      <c r="K42" s="95"/>
      <c r="L42" s="96"/>
      <c r="M42" s="95"/>
      <c r="N42" s="190"/>
      <c r="O42" s="162"/>
      <c r="P42" s="190"/>
      <c r="Q42" s="169">
        <f t="shared" si="4"/>
      </c>
      <c r="R42" s="170">
        <f t="shared" si="5"/>
      </c>
      <c r="S42" s="170">
        <f t="shared" si="6"/>
      </c>
      <c r="T42" s="171">
        <f t="shared" si="7"/>
      </c>
      <c r="U42" s="27">
        <f t="shared" si="2"/>
      </c>
      <c r="V42" s="28">
        <f t="shared" si="3"/>
      </c>
      <c r="W42" s="29">
        <f t="shared" si="8"/>
      </c>
      <c r="X42" s="30">
        <f t="shared" si="10"/>
      </c>
    </row>
    <row r="43" spans="1:24" ht="15">
      <c r="A43" s="88">
        <v>29</v>
      </c>
      <c r="B43" s="89"/>
      <c r="C43" s="90"/>
      <c r="D43" s="91"/>
      <c r="E43" s="92"/>
      <c r="F43" s="93"/>
      <c r="G43" s="94"/>
      <c r="H43" s="190"/>
      <c r="I43" s="162"/>
      <c r="J43" s="93"/>
      <c r="K43" s="95"/>
      <c r="L43" s="96"/>
      <c r="M43" s="95"/>
      <c r="N43" s="190"/>
      <c r="O43" s="162"/>
      <c r="P43" s="190"/>
      <c r="Q43" s="169">
        <f t="shared" si="4"/>
      </c>
      <c r="R43" s="170">
        <f t="shared" si="5"/>
      </c>
      <c r="S43" s="170">
        <f t="shared" si="6"/>
      </c>
      <c r="T43" s="171">
        <f t="shared" si="7"/>
      </c>
      <c r="U43" s="27">
        <f t="shared" si="2"/>
      </c>
      <c r="V43" s="28">
        <f t="shared" si="3"/>
      </c>
      <c r="W43" s="29">
        <f t="shared" si="8"/>
      </c>
      <c r="X43" s="30">
        <f t="shared" si="10"/>
      </c>
    </row>
    <row r="44" spans="1:24" ht="15.75" thickBot="1">
      <c r="A44" s="97">
        <v>30</v>
      </c>
      <c r="B44" s="98"/>
      <c r="C44" s="99"/>
      <c r="D44" s="100"/>
      <c r="E44" s="101"/>
      <c r="F44" s="102"/>
      <c r="G44" s="103"/>
      <c r="H44" s="191"/>
      <c r="I44" s="163"/>
      <c r="J44" s="102"/>
      <c r="K44" s="104"/>
      <c r="L44" s="105"/>
      <c r="M44" s="104"/>
      <c r="N44" s="191"/>
      <c r="O44" s="163"/>
      <c r="P44" s="191"/>
      <c r="Q44" s="172">
        <f t="shared" si="4"/>
      </c>
      <c r="R44" s="173">
        <f t="shared" si="5"/>
      </c>
      <c r="S44" s="173">
        <f t="shared" si="6"/>
      </c>
      <c r="T44" s="174">
        <f t="shared" si="7"/>
      </c>
      <c r="U44" s="31">
        <f t="shared" si="2"/>
      </c>
      <c r="V44" s="32">
        <f t="shared" si="3"/>
      </c>
      <c r="W44" s="33">
        <f t="shared" si="8"/>
      </c>
      <c r="X44" s="34">
        <f t="shared" si="10"/>
      </c>
    </row>
    <row r="45" spans="1:24" ht="15">
      <c r="A45" s="79">
        <v>31</v>
      </c>
      <c r="B45" s="80"/>
      <c r="C45" s="81"/>
      <c r="D45" s="82"/>
      <c r="E45" s="83"/>
      <c r="F45" s="84"/>
      <c r="G45" s="85"/>
      <c r="H45" s="189"/>
      <c r="I45" s="161"/>
      <c r="J45" s="84"/>
      <c r="K45" s="86"/>
      <c r="L45" s="87"/>
      <c r="M45" s="86"/>
      <c r="N45" s="189"/>
      <c r="O45" s="161"/>
      <c r="P45" s="189"/>
      <c r="Q45" s="166">
        <f t="shared" si="4"/>
      </c>
      <c r="R45" s="167">
        <f t="shared" si="5"/>
      </c>
      <c r="S45" s="167">
        <f t="shared" si="6"/>
      </c>
      <c r="T45" s="168">
        <f t="shared" si="7"/>
      </c>
      <c r="U45" s="23">
        <f t="shared" si="2"/>
      </c>
      <c r="V45" s="24">
        <f t="shared" si="3"/>
      </c>
      <c r="W45" s="25">
        <f t="shared" si="8"/>
      </c>
      <c r="X45" s="26">
        <f t="shared" si="10"/>
      </c>
    </row>
    <row r="46" spans="1:24" ht="15">
      <c r="A46" s="88">
        <v>32</v>
      </c>
      <c r="B46" s="89"/>
      <c r="C46" s="90"/>
      <c r="D46" s="91"/>
      <c r="E46" s="92"/>
      <c r="F46" s="93"/>
      <c r="G46" s="94"/>
      <c r="H46" s="190"/>
      <c r="I46" s="162"/>
      <c r="J46" s="93"/>
      <c r="K46" s="95"/>
      <c r="L46" s="96"/>
      <c r="M46" s="95"/>
      <c r="N46" s="190"/>
      <c r="O46" s="162"/>
      <c r="P46" s="190"/>
      <c r="Q46" s="169">
        <f t="shared" si="4"/>
      </c>
      <c r="R46" s="170">
        <f t="shared" si="5"/>
      </c>
      <c r="S46" s="170">
        <f t="shared" si="6"/>
      </c>
      <c r="T46" s="171">
        <f t="shared" si="7"/>
      </c>
      <c r="U46" s="27">
        <f t="shared" si="2"/>
      </c>
      <c r="V46" s="28">
        <f t="shared" si="3"/>
      </c>
      <c r="W46" s="29">
        <f t="shared" si="8"/>
      </c>
      <c r="X46" s="30">
        <f t="shared" si="10"/>
      </c>
    </row>
    <row r="47" spans="1:24" ht="15">
      <c r="A47" s="88">
        <v>33</v>
      </c>
      <c r="B47" s="89"/>
      <c r="C47" s="90"/>
      <c r="D47" s="91"/>
      <c r="E47" s="92"/>
      <c r="F47" s="93"/>
      <c r="G47" s="94"/>
      <c r="H47" s="190"/>
      <c r="I47" s="162"/>
      <c r="J47" s="93"/>
      <c r="K47" s="95"/>
      <c r="L47" s="96"/>
      <c r="M47" s="95"/>
      <c r="N47" s="190"/>
      <c r="O47" s="162"/>
      <c r="P47" s="190"/>
      <c r="Q47" s="169">
        <f t="shared" si="4"/>
      </c>
      <c r="R47" s="170">
        <f t="shared" si="5"/>
      </c>
      <c r="S47" s="170">
        <f t="shared" si="6"/>
      </c>
      <c r="T47" s="171">
        <f t="shared" si="7"/>
      </c>
      <c r="U47" s="27">
        <f t="shared" si="2"/>
      </c>
      <c r="V47" s="28">
        <f t="shared" si="3"/>
      </c>
      <c r="W47" s="29">
        <f t="shared" si="8"/>
      </c>
      <c r="X47" s="30">
        <f t="shared" si="10"/>
      </c>
    </row>
    <row r="48" spans="1:24" ht="15">
      <c r="A48" s="88">
        <v>34</v>
      </c>
      <c r="B48" s="89"/>
      <c r="C48" s="90"/>
      <c r="D48" s="91"/>
      <c r="E48" s="92"/>
      <c r="F48" s="93"/>
      <c r="G48" s="94"/>
      <c r="H48" s="190"/>
      <c r="I48" s="162"/>
      <c r="J48" s="93"/>
      <c r="K48" s="95"/>
      <c r="L48" s="96"/>
      <c r="M48" s="95"/>
      <c r="N48" s="190"/>
      <c r="O48" s="162"/>
      <c r="P48" s="190"/>
      <c r="Q48" s="169">
        <f t="shared" si="4"/>
      </c>
      <c r="R48" s="170">
        <f t="shared" si="5"/>
      </c>
      <c r="S48" s="170">
        <f t="shared" si="6"/>
      </c>
      <c r="T48" s="171">
        <f t="shared" si="7"/>
      </c>
      <c r="U48" s="27">
        <f t="shared" si="2"/>
      </c>
      <c r="V48" s="28">
        <f t="shared" si="3"/>
      </c>
      <c r="W48" s="29">
        <f t="shared" si="8"/>
      </c>
      <c r="X48" s="30">
        <f t="shared" si="10"/>
      </c>
    </row>
    <row r="49" spans="1:24" ht="15.75" thickBot="1">
      <c r="A49" s="97">
        <v>35</v>
      </c>
      <c r="B49" s="98"/>
      <c r="C49" s="99"/>
      <c r="D49" s="100"/>
      <c r="E49" s="101"/>
      <c r="F49" s="102"/>
      <c r="G49" s="103"/>
      <c r="H49" s="191"/>
      <c r="I49" s="163"/>
      <c r="J49" s="102"/>
      <c r="K49" s="104"/>
      <c r="L49" s="105"/>
      <c r="M49" s="104"/>
      <c r="N49" s="191"/>
      <c r="O49" s="163"/>
      <c r="P49" s="191"/>
      <c r="Q49" s="172">
        <f t="shared" si="4"/>
      </c>
      <c r="R49" s="173">
        <f t="shared" si="5"/>
      </c>
      <c r="S49" s="173">
        <f t="shared" si="6"/>
      </c>
      <c r="T49" s="174">
        <f t="shared" si="7"/>
      </c>
      <c r="U49" s="31">
        <f t="shared" si="2"/>
      </c>
      <c r="V49" s="32">
        <f t="shared" si="3"/>
      </c>
      <c r="W49" s="33">
        <f t="shared" si="8"/>
      </c>
      <c r="X49" s="34">
        <f t="shared" si="10"/>
      </c>
    </row>
    <row r="50" spans="1:24" ht="15">
      <c r="A50" s="79">
        <v>36</v>
      </c>
      <c r="B50" s="80"/>
      <c r="C50" s="81"/>
      <c r="D50" s="82"/>
      <c r="E50" s="83"/>
      <c r="F50" s="84"/>
      <c r="G50" s="85"/>
      <c r="H50" s="189"/>
      <c r="I50" s="161"/>
      <c r="J50" s="84"/>
      <c r="K50" s="86"/>
      <c r="L50" s="87"/>
      <c r="M50" s="86"/>
      <c r="N50" s="189"/>
      <c r="O50" s="161"/>
      <c r="P50" s="189"/>
      <c r="Q50" s="166">
        <f t="shared" si="4"/>
      </c>
      <c r="R50" s="167">
        <f t="shared" si="5"/>
      </c>
      <c r="S50" s="167">
        <f t="shared" si="6"/>
      </c>
      <c r="T50" s="168">
        <f t="shared" si="7"/>
      </c>
      <c r="U50" s="23">
        <f t="shared" si="2"/>
      </c>
      <c r="V50" s="24">
        <f t="shared" si="3"/>
      </c>
      <c r="W50" s="25">
        <f t="shared" si="8"/>
      </c>
      <c r="X50" s="26">
        <f t="shared" si="10"/>
      </c>
    </row>
    <row r="51" spans="1:24" ht="15">
      <c r="A51" s="88">
        <v>37</v>
      </c>
      <c r="B51" s="89"/>
      <c r="C51" s="90"/>
      <c r="D51" s="91"/>
      <c r="E51" s="92"/>
      <c r="F51" s="93"/>
      <c r="G51" s="94"/>
      <c r="H51" s="190"/>
      <c r="I51" s="162"/>
      <c r="J51" s="93"/>
      <c r="K51" s="95"/>
      <c r="L51" s="96"/>
      <c r="M51" s="95"/>
      <c r="N51" s="190"/>
      <c r="O51" s="162"/>
      <c r="P51" s="190"/>
      <c r="Q51" s="169">
        <f t="shared" si="4"/>
      </c>
      <c r="R51" s="170">
        <f t="shared" si="5"/>
      </c>
      <c r="S51" s="170">
        <f t="shared" si="6"/>
      </c>
      <c r="T51" s="171">
        <f t="shared" si="7"/>
      </c>
      <c r="U51" s="27">
        <f t="shared" si="2"/>
      </c>
      <c r="V51" s="28">
        <f t="shared" si="3"/>
      </c>
      <c r="W51" s="29">
        <f t="shared" si="8"/>
      </c>
      <c r="X51" s="30">
        <f t="shared" si="10"/>
      </c>
    </row>
    <row r="52" spans="1:24" ht="15">
      <c r="A52" s="88">
        <v>38</v>
      </c>
      <c r="B52" s="89"/>
      <c r="C52" s="90"/>
      <c r="D52" s="91"/>
      <c r="E52" s="92"/>
      <c r="F52" s="93"/>
      <c r="G52" s="94"/>
      <c r="H52" s="190"/>
      <c r="I52" s="162"/>
      <c r="J52" s="93"/>
      <c r="K52" s="95"/>
      <c r="L52" s="96"/>
      <c r="M52" s="95"/>
      <c r="N52" s="190"/>
      <c r="O52" s="162"/>
      <c r="P52" s="190"/>
      <c r="Q52" s="169">
        <f t="shared" si="4"/>
      </c>
      <c r="R52" s="170">
        <f t="shared" si="5"/>
      </c>
      <c r="S52" s="170">
        <f t="shared" si="6"/>
      </c>
      <c r="T52" s="171">
        <f t="shared" si="7"/>
      </c>
      <c r="U52" s="27">
        <f t="shared" si="2"/>
      </c>
      <c r="V52" s="28">
        <f t="shared" si="3"/>
      </c>
      <c r="W52" s="29">
        <f t="shared" si="8"/>
      </c>
      <c r="X52" s="30">
        <f t="shared" si="10"/>
      </c>
    </row>
    <row r="53" spans="1:24" ht="15">
      <c r="A53" s="88">
        <v>39</v>
      </c>
      <c r="B53" s="89"/>
      <c r="C53" s="90"/>
      <c r="D53" s="91"/>
      <c r="E53" s="92"/>
      <c r="F53" s="93"/>
      <c r="G53" s="94"/>
      <c r="H53" s="190"/>
      <c r="I53" s="162"/>
      <c r="J53" s="93"/>
      <c r="K53" s="95"/>
      <c r="L53" s="96"/>
      <c r="M53" s="95"/>
      <c r="N53" s="190"/>
      <c r="O53" s="162"/>
      <c r="P53" s="190"/>
      <c r="Q53" s="169">
        <f t="shared" si="4"/>
      </c>
      <c r="R53" s="170">
        <f t="shared" si="5"/>
      </c>
      <c r="S53" s="170">
        <f t="shared" si="6"/>
      </c>
      <c r="T53" s="171">
        <f t="shared" si="7"/>
      </c>
      <c r="U53" s="27">
        <f t="shared" si="2"/>
      </c>
      <c r="V53" s="28">
        <f t="shared" si="3"/>
      </c>
      <c r="W53" s="29">
        <f t="shared" si="8"/>
      </c>
      <c r="X53" s="30">
        <f t="shared" si="10"/>
      </c>
    </row>
    <row r="54" spans="1:24" ht="15.75" thickBot="1">
      <c r="A54" s="97">
        <v>40</v>
      </c>
      <c r="B54" s="98"/>
      <c r="C54" s="99"/>
      <c r="D54" s="100"/>
      <c r="E54" s="101"/>
      <c r="F54" s="102"/>
      <c r="G54" s="103"/>
      <c r="H54" s="191"/>
      <c r="I54" s="163"/>
      <c r="J54" s="102"/>
      <c r="K54" s="104"/>
      <c r="L54" s="105"/>
      <c r="M54" s="104"/>
      <c r="N54" s="191"/>
      <c r="O54" s="163"/>
      <c r="P54" s="191"/>
      <c r="Q54" s="172">
        <f t="shared" si="4"/>
      </c>
      <c r="R54" s="173">
        <f t="shared" si="5"/>
      </c>
      <c r="S54" s="173">
        <f t="shared" si="6"/>
      </c>
      <c r="T54" s="174">
        <f t="shared" si="7"/>
      </c>
      <c r="U54" s="31">
        <f t="shared" si="2"/>
      </c>
      <c r="V54" s="32">
        <f t="shared" si="3"/>
      </c>
      <c r="W54" s="33">
        <f t="shared" si="8"/>
      </c>
      <c r="X54" s="34">
        <f t="shared" si="10"/>
      </c>
    </row>
    <row r="56" spans="2:4" ht="15">
      <c r="B56" s="9" t="s">
        <v>89</v>
      </c>
      <c r="D56" s="9" t="s">
        <v>85</v>
      </c>
    </row>
    <row r="57" spans="2:4" ht="15">
      <c r="B57" s="9">
        <v>1</v>
      </c>
      <c r="D57" s="9" t="s">
        <v>84</v>
      </c>
    </row>
    <row r="58" spans="2:4" ht="15">
      <c r="B58" s="9">
        <v>2</v>
      </c>
      <c r="D58" s="9" t="s">
        <v>86</v>
      </c>
    </row>
  </sheetData>
  <sheetProtection/>
  <mergeCells count="1">
    <mergeCell ref="Q13:T13"/>
  </mergeCells>
  <conditionalFormatting sqref="E15:P54">
    <cfRule type="expression" priority="11" dxfId="1" stopIfTrue="1">
      <formula>E15&gt;E$11</formula>
    </cfRule>
  </conditionalFormatting>
  <conditionalFormatting sqref="D6 E5 K1 N1">
    <cfRule type="containsBlanks" priority="6" dxfId="1" stopIfTrue="1">
      <formula>LEN(TRIM(D1))=0</formula>
    </cfRule>
  </conditionalFormatting>
  <conditionalFormatting sqref="C15:C54">
    <cfRule type="expression" priority="332" dxfId="1">
      <formula>AND(SUM($D15:$P15)&lt;&gt;0,$C15="")</formula>
    </cfRule>
  </conditionalFormatting>
  <conditionalFormatting sqref="D15:P54">
    <cfRule type="expression" priority="333" dxfId="1" stopIfTrue="1">
      <formula>AND($B15&lt;&gt;"",$C15="да",$D15="")</formula>
    </cfRule>
    <cfRule type="expression" priority="334" dxfId="0" stopIfTrue="1">
      <formula>AND(SUM($D15)=0,COUNTA($E15:$P15)&gt;0)</formula>
    </cfRule>
  </conditionalFormatting>
  <dataValidations count="5">
    <dataValidation errorStyle="warning" type="list" allowBlank="1" showInputMessage="1" showErrorMessage="1" sqref="C15:C54 Q15:T54">
      <formula1>"да,нет"</formula1>
    </dataValidation>
    <dataValidation type="list" allowBlank="1" showErrorMessage="1" promptTitle="Введите тип класса" prompt="общ - общеобразовательный класс;&#10;пил - пилотный класс по введению ФГОС ООО" sqref="D6">
      <formula1>$X$3:$X$4</formula1>
    </dataValidation>
    <dataValidation allowBlank="1" showInputMessage="1" showErrorMessage="1" prompt="Укажите наименование образовательной организации, например, СОШ №3" sqref="N1"/>
    <dataValidation allowBlank="1" showInputMessage="1" prompt="Укажите класс с литерой (если есть)" sqref="K1"/>
    <dataValidation type="whole" allowBlank="1" showInputMessage="1" showErrorMessage="1" sqref="E15:P54">
      <formula1>0</formula1>
      <formula2>E$11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view="pageBreakPreview" zoomScale="90" zoomScaleSheetLayoutView="90" zoomScalePageLayoutView="0" workbookViewId="0" topLeftCell="A1">
      <selection activeCell="B15" sqref="B15"/>
    </sheetView>
  </sheetViews>
  <sheetFormatPr defaultColWidth="9.140625" defaultRowHeight="15"/>
  <cols>
    <col min="1" max="1" width="4.7109375" style="9" customWidth="1"/>
    <col min="2" max="2" width="21.8515625" style="9" customWidth="1"/>
    <col min="3" max="3" width="8.28125" style="9" hidden="1" customWidth="1"/>
    <col min="4" max="4" width="7.57421875" style="9" customWidth="1"/>
    <col min="5" max="16" width="6.140625" style="9" customWidth="1"/>
    <col min="17" max="17" width="5.8515625" style="9" customWidth="1"/>
    <col min="18" max="18" width="12.57421875" style="9" bestFit="1" customWidth="1"/>
    <col min="19" max="19" width="12.00390625" style="9" bestFit="1" customWidth="1"/>
    <col min="20" max="20" width="12.8515625" style="9" bestFit="1" customWidth="1"/>
    <col min="21" max="21" width="6.00390625" style="9" customWidth="1"/>
    <col min="22" max="22" width="12.57421875" style="9" customWidth="1"/>
    <col min="23" max="23" width="17.7109375" style="9" customWidth="1"/>
    <col min="24" max="24" width="12.7109375" style="9" hidden="1" customWidth="1"/>
    <col min="25" max="16384" width="9.140625" style="9" customWidth="1"/>
  </cols>
  <sheetData>
    <row r="1" spans="1:23" ht="15">
      <c r="A1" s="39"/>
      <c r="B1" s="39"/>
      <c r="C1" s="39"/>
      <c r="D1" s="39"/>
      <c r="E1" s="39"/>
      <c r="F1" s="39"/>
      <c r="G1" s="39"/>
      <c r="H1" s="39"/>
      <c r="I1" s="39"/>
      <c r="J1" s="77" t="s">
        <v>112</v>
      </c>
      <c r="K1" s="109"/>
      <c r="L1" s="39" t="s">
        <v>16</v>
      </c>
      <c r="N1" s="110"/>
      <c r="W1" s="43" t="s">
        <v>0</v>
      </c>
    </row>
    <row r="2" spans="1:24" ht="15">
      <c r="A2" s="40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X2" s="9" t="s">
        <v>8</v>
      </c>
    </row>
    <row r="3" spans="1:24" ht="15">
      <c r="A3" s="39"/>
      <c r="B3" s="39"/>
      <c r="C3" s="41"/>
      <c r="D3" s="41" t="s">
        <v>5</v>
      </c>
      <c r="E3" s="42" t="s">
        <v>128</v>
      </c>
      <c r="F3" s="42"/>
      <c r="G3" s="42"/>
      <c r="H3" s="42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9" t="s">
        <v>24</v>
      </c>
    </row>
    <row r="4" spans="1:24" ht="15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9" t="s">
        <v>110</v>
      </c>
    </row>
    <row r="5" spans="1:22" ht="15">
      <c r="A5" s="57"/>
      <c r="B5" s="57"/>
      <c r="C5" s="57"/>
      <c r="D5" s="41" t="s">
        <v>111</v>
      </c>
      <c r="E5" s="108"/>
      <c r="F5" s="42"/>
      <c r="G5" s="42"/>
      <c r="H5" s="42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11" t="s">
        <v>14</v>
      </c>
      <c r="V5" s="11" t="s">
        <v>117</v>
      </c>
    </row>
    <row r="6" spans="1:22" ht="15">
      <c r="A6" s="12"/>
      <c r="B6" s="69" t="s">
        <v>8</v>
      </c>
      <c r="D6" s="108"/>
      <c r="E6" s="10"/>
      <c r="F6" s="10"/>
      <c r="U6" s="13"/>
      <c r="V6" s="13"/>
    </row>
    <row r="7" spans="1:22" ht="15">
      <c r="A7" s="14"/>
      <c r="B7" s="9" t="s">
        <v>11</v>
      </c>
      <c r="U7" s="15">
        <v>16</v>
      </c>
      <c r="V7" s="13" t="s">
        <v>113</v>
      </c>
    </row>
    <row r="8" spans="1:22" ht="15">
      <c r="A8" s="14"/>
      <c r="B8" s="9" t="s">
        <v>15</v>
      </c>
      <c r="U8" s="15">
        <v>12</v>
      </c>
      <c r="V8" s="13" t="s">
        <v>114</v>
      </c>
    </row>
    <row r="9" spans="1:22" ht="15">
      <c r="A9" s="14"/>
      <c r="B9" s="16" t="s">
        <v>12</v>
      </c>
      <c r="U9" s="15">
        <v>6</v>
      </c>
      <c r="V9" s="13" t="s">
        <v>115</v>
      </c>
    </row>
    <row r="10" spans="1:24" ht="15.75" thickBot="1">
      <c r="A10" s="14"/>
      <c r="B10" s="9" t="s">
        <v>79</v>
      </c>
      <c r="U10" s="15">
        <v>0</v>
      </c>
      <c r="V10" s="13" t="s">
        <v>116</v>
      </c>
      <c r="W10" s="17"/>
      <c r="X10" s="17"/>
    </row>
    <row r="11" spans="1:24" ht="15">
      <c r="A11" s="12"/>
      <c r="B11" s="13"/>
      <c r="C11" s="13"/>
      <c r="D11" s="176" t="s">
        <v>13</v>
      </c>
      <c r="E11" s="181">
        <v>1</v>
      </c>
      <c r="F11" s="182">
        <v>1</v>
      </c>
      <c r="G11" s="182">
        <v>1</v>
      </c>
      <c r="H11" s="183">
        <v>2</v>
      </c>
      <c r="I11" s="194">
        <v>1</v>
      </c>
      <c r="J11" s="195">
        <v>2</v>
      </c>
      <c r="K11" s="196">
        <v>1</v>
      </c>
      <c r="L11" s="181">
        <v>2</v>
      </c>
      <c r="M11" s="197">
        <v>1</v>
      </c>
      <c r="N11" s="183">
        <v>1</v>
      </c>
      <c r="O11" s="198">
        <v>1</v>
      </c>
      <c r="P11" s="201">
        <v>3</v>
      </c>
      <c r="Q11" s="158"/>
      <c r="R11" s="158"/>
      <c r="S11" s="158"/>
      <c r="T11" s="158"/>
      <c r="W11" s="17"/>
      <c r="X11" s="18" t="s">
        <v>17</v>
      </c>
    </row>
    <row r="12" spans="1:24" ht="15.75" thickBot="1">
      <c r="A12" s="12"/>
      <c r="B12" s="13"/>
      <c r="C12" s="13"/>
      <c r="D12" s="176" t="s">
        <v>94</v>
      </c>
      <c r="E12" s="184">
        <f>IF(COUNTIF($D$15:$D$54,"&gt;0")=0,"",_xlfn.SUMIFS(E$15:E$54,$D$15:$D$54,"&gt;0")/COUNTIF($D$15:$D$54,"&gt;0"))</f>
      </c>
      <c r="F12" s="63">
        <f aca="true" t="shared" si="0" ref="F12:P12">IF(COUNTIF($D$15:$D$54,"&gt;0")=0,"",_xlfn.SUMIFS(F$15:F$54,$D$15:$D$54,"&gt;0")/COUNTIF($D$15:$D$54,"&gt;0"))</f>
      </c>
      <c r="G12" s="63">
        <f t="shared" si="0"/>
      </c>
      <c r="H12" s="185">
        <f t="shared" si="0"/>
      </c>
      <c r="I12" s="179">
        <f t="shared" si="0"/>
      </c>
      <c r="J12" s="63">
        <f t="shared" si="0"/>
      </c>
      <c r="K12" s="192">
        <f t="shared" si="0"/>
      </c>
      <c r="L12" s="184">
        <f t="shared" si="0"/>
      </c>
      <c r="M12" s="192">
        <f t="shared" si="0"/>
      </c>
      <c r="N12" s="185">
        <f t="shared" si="0"/>
      </c>
      <c r="O12" s="199">
        <f t="shared" si="0"/>
      </c>
      <c r="P12" s="185">
        <f t="shared" si="0"/>
      </c>
      <c r="Q12" s="159"/>
      <c r="R12" s="159"/>
      <c r="S12" s="159"/>
      <c r="T12" s="159"/>
      <c r="W12" s="17"/>
      <c r="X12" s="18"/>
    </row>
    <row r="13" spans="1:24" ht="15.75" thickBot="1">
      <c r="A13" s="12"/>
      <c r="B13" s="65"/>
      <c r="C13" s="65"/>
      <c r="D13" s="177" t="s">
        <v>95</v>
      </c>
      <c r="E13" s="186">
        <f>IF(COUNTIF($D$15:$D$54,"&gt;0")=0,"",E12/E11)</f>
      </c>
      <c r="F13" s="64">
        <f aca="true" t="shared" si="1" ref="F13:K13">IF(COUNTIF($D$15:$D$54,"&gt;0")=0,"",F12/F11)</f>
      </c>
      <c r="G13" s="64">
        <f t="shared" si="1"/>
      </c>
      <c r="H13" s="187">
        <f t="shared" si="1"/>
      </c>
      <c r="I13" s="180">
        <f t="shared" si="1"/>
      </c>
      <c r="J13" s="64">
        <f t="shared" si="1"/>
      </c>
      <c r="K13" s="193">
        <f t="shared" si="1"/>
      </c>
      <c r="L13" s="186">
        <f>IF(COUNTIF($D$15:$D$54,"&gt;0")=0,"",L12/L11)</f>
      </c>
      <c r="M13" s="193">
        <f>IF(COUNTIF($D$15:$D$54,"&gt;0")=0,"",M12/M11)</f>
      </c>
      <c r="N13" s="187">
        <f>IF(COUNTIF($D$15:$D$54,"&gt;0")=0,"",N12/N11)</f>
      </c>
      <c r="O13" s="200">
        <f>IF(COUNTIF($D$15:$D$54,"&gt;0")=0,"",O12/O11)</f>
      </c>
      <c r="P13" s="187">
        <f>IF(COUNTIF($D$15:$D$54,"&gt;0")=0,"",P12/P11)</f>
      </c>
      <c r="Q13" s="271" t="s">
        <v>106</v>
      </c>
      <c r="R13" s="271"/>
      <c r="S13" s="271"/>
      <c r="T13" s="272"/>
      <c r="W13" s="17"/>
      <c r="X13" s="18"/>
    </row>
    <row r="14" spans="1:24" ht="60.75" thickBot="1">
      <c r="A14" s="66" t="s">
        <v>1</v>
      </c>
      <c r="B14" s="67" t="s">
        <v>2</v>
      </c>
      <c r="C14" s="68" t="s">
        <v>10</v>
      </c>
      <c r="D14" s="178" t="s">
        <v>3</v>
      </c>
      <c r="E14" s="58">
        <v>1</v>
      </c>
      <c r="F14" s="59">
        <v>2</v>
      </c>
      <c r="G14" s="60">
        <v>3</v>
      </c>
      <c r="H14" s="188">
        <v>4</v>
      </c>
      <c r="I14" s="160">
        <v>5</v>
      </c>
      <c r="J14" s="175">
        <v>6</v>
      </c>
      <c r="K14" s="61">
        <v>7</v>
      </c>
      <c r="L14" s="62">
        <v>8</v>
      </c>
      <c r="M14" s="61">
        <v>9</v>
      </c>
      <c r="N14" s="188">
        <v>10</v>
      </c>
      <c r="O14" s="160">
        <v>11</v>
      </c>
      <c r="P14" s="188">
        <v>12</v>
      </c>
      <c r="Q14" s="19" t="s">
        <v>105</v>
      </c>
      <c r="R14" s="164" t="s">
        <v>107</v>
      </c>
      <c r="S14" s="164" t="s">
        <v>108</v>
      </c>
      <c r="T14" s="165" t="s">
        <v>109</v>
      </c>
      <c r="U14" s="19" t="s">
        <v>4</v>
      </c>
      <c r="V14" s="20" t="s">
        <v>117</v>
      </c>
      <c r="W14" s="21" t="s">
        <v>88</v>
      </c>
      <c r="X14" s="22" t="s">
        <v>87</v>
      </c>
    </row>
    <row r="15" spans="1:24" ht="15">
      <c r="A15" s="79">
        <v>1</v>
      </c>
      <c r="B15" s="80"/>
      <c r="C15" s="81"/>
      <c r="D15" s="82"/>
      <c r="E15" s="83"/>
      <c r="F15" s="84"/>
      <c r="G15" s="85"/>
      <c r="H15" s="189"/>
      <c r="I15" s="161"/>
      <c r="J15" s="84"/>
      <c r="K15" s="86"/>
      <c r="L15" s="87"/>
      <c r="M15" s="86"/>
      <c r="N15" s="189"/>
      <c r="O15" s="161"/>
      <c r="P15" s="189"/>
      <c r="Q15" s="166">
        <f>IF(SUM($D15)&gt;0,IF(SUM(E15:H15)&gt;=SUM(E$11:H$11)/2,"да","нет"),"")</f>
      </c>
      <c r="R15" s="167">
        <f>IF(SUM($D15)&gt;0,IF(SUM(I15:K15)&gt;=SUM(I$11:K$11)/2,"да","нет"),"")</f>
      </c>
      <c r="S15" s="167">
        <f>IF(SUM($D15)&gt;0,IF(SUM(L15:N15)&gt;=SUM(L$11:N$11)/2,"да","нет"),"")</f>
      </c>
      <c r="T15" s="168">
        <f>IF(SUM($D15)&gt;0,IF(SUM(O15:P15)&gt;=SUM(O$11:P$11)/2,"да","нет"),"")</f>
      </c>
      <c r="U15" s="23">
        <f aca="true" t="shared" si="2" ref="U15:U54">IF(SUM(D15)&gt;0,SUM(E15:P15),"")</f>
      </c>
      <c r="V15" s="24">
        <f aca="true" t="shared" si="3" ref="V15:V54">IF(SUM(D15)&gt;0,IF(U15&gt;=$U$7,$V$7,IF(U15&gt;=$U$8,$V$8,IF(U15&gt;=$U$9,$V$9,$V$10))),"")</f>
      </c>
      <c r="W15" s="25">
        <f>IF(B15="","",IF(AND(SUM($D15)=0,COUNTA($E15:$P15)&gt;0),$D$57,IF(OR(E15&gt;E$11,F15&gt;F$11,G15&gt;G$11,H15&gt;H$11,I15&gt;I$11,J15&gt;J$11,K15&gt;K$11,L15&gt;L$11,M15&gt;M$11,N15&gt;N$11,O15&gt;O$11,P15&gt;P$11),$D$58,"нет")))</f>
      </c>
      <c r="X15" s="26">
        <f>IF(W15="","",IF(W15="нет",0,1))</f>
      </c>
    </row>
    <row r="16" spans="1:24" ht="15">
      <c r="A16" s="88">
        <v>2</v>
      </c>
      <c r="B16" s="89"/>
      <c r="C16" s="90"/>
      <c r="D16" s="91"/>
      <c r="E16" s="92"/>
      <c r="F16" s="93"/>
      <c r="G16" s="94"/>
      <c r="H16" s="190"/>
      <c r="I16" s="162"/>
      <c r="J16" s="93"/>
      <c r="K16" s="95"/>
      <c r="L16" s="96"/>
      <c r="M16" s="95"/>
      <c r="N16" s="190"/>
      <c r="O16" s="162"/>
      <c r="P16" s="190"/>
      <c r="Q16" s="169">
        <f aca="true" t="shared" si="4" ref="Q16:Q54">IF(SUM($D16)&gt;0,IF(SUM(E16:H16)&gt;=SUM(E$11:H$11)/2,"да","нет"),"")</f>
      </c>
      <c r="R16" s="170">
        <f aca="true" t="shared" si="5" ref="R16:R54">IF(SUM($D16)&gt;0,IF(SUM(I16:K16)&gt;=SUM(I$11:K$11)/2,"да","нет"),"")</f>
      </c>
      <c r="S16" s="170">
        <f aca="true" t="shared" si="6" ref="S16:S54">IF(SUM($D16)&gt;0,IF(SUM(L16:N16)&gt;=SUM(L$11:N$11)/2,"да","нет"),"")</f>
      </c>
      <c r="T16" s="171">
        <f aca="true" t="shared" si="7" ref="T16:T54">IF(SUM($D16)&gt;0,IF(SUM(O16:P16)&gt;=SUM(O$11:P$11)/2,"да","нет"),"")</f>
      </c>
      <c r="U16" s="27">
        <f t="shared" si="2"/>
      </c>
      <c r="V16" s="28">
        <f t="shared" si="3"/>
      </c>
      <c r="W16" s="29">
        <f aca="true" t="shared" si="8" ref="W16:W54">IF(B16="","",IF(AND(SUM($D16)=0,COUNTA($E16:$P16)&gt;0),$D$57,IF(OR(E16&gt;E$11,F16&gt;F$11,G16&gt;G$11,H16&gt;H$11,I16&gt;I$11,J16&gt;J$11,K16&gt;K$11,L16&gt;L$11,M16&gt;M$11,N16&gt;N$11,O16&gt;O$11,P16&gt;P$11),$D$58,"нет")))</f>
      </c>
      <c r="X16" s="30">
        <f aca="true" t="shared" si="9" ref="X16:X39">IF(W16="","",IF(W16="нет",0,1))</f>
      </c>
    </row>
    <row r="17" spans="1:24" ht="15">
      <c r="A17" s="88">
        <v>3</v>
      </c>
      <c r="B17" s="89"/>
      <c r="C17" s="90"/>
      <c r="D17" s="91"/>
      <c r="E17" s="92"/>
      <c r="F17" s="93"/>
      <c r="G17" s="94"/>
      <c r="H17" s="190"/>
      <c r="I17" s="162"/>
      <c r="J17" s="93"/>
      <c r="K17" s="95"/>
      <c r="L17" s="96"/>
      <c r="M17" s="95"/>
      <c r="N17" s="190"/>
      <c r="O17" s="162"/>
      <c r="P17" s="190"/>
      <c r="Q17" s="169">
        <f t="shared" si="4"/>
      </c>
      <c r="R17" s="170">
        <f t="shared" si="5"/>
      </c>
      <c r="S17" s="170">
        <f t="shared" si="6"/>
      </c>
      <c r="T17" s="171">
        <f t="shared" si="7"/>
      </c>
      <c r="U17" s="27">
        <f t="shared" si="2"/>
      </c>
      <c r="V17" s="28">
        <f t="shared" si="3"/>
      </c>
      <c r="W17" s="29">
        <f t="shared" si="8"/>
      </c>
      <c r="X17" s="30">
        <f t="shared" si="9"/>
      </c>
    </row>
    <row r="18" spans="1:24" ht="15">
      <c r="A18" s="88">
        <v>4</v>
      </c>
      <c r="B18" s="89"/>
      <c r="C18" s="90"/>
      <c r="D18" s="91"/>
      <c r="E18" s="92"/>
      <c r="F18" s="93"/>
      <c r="G18" s="94"/>
      <c r="H18" s="190"/>
      <c r="I18" s="162"/>
      <c r="J18" s="93"/>
      <c r="K18" s="95"/>
      <c r="L18" s="96"/>
      <c r="M18" s="95"/>
      <c r="N18" s="190"/>
      <c r="O18" s="162"/>
      <c r="P18" s="190"/>
      <c r="Q18" s="169">
        <f t="shared" si="4"/>
      </c>
      <c r="R18" s="170">
        <f t="shared" si="5"/>
      </c>
      <c r="S18" s="170">
        <f t="shared" si="6"/>
      </c>
      <c r="T18" s="171">
        <f t="shared" si="7"/>
      </c>
      <c r="U18" s="27">
        <f t="shared" si="2"/>
      </c>
      <c r="V18" s="28">
        <f t="shared" si="3"/>
      </c>
      <c r="W18" s="29">
        <f t="shared" si="8"/>
      </c>
      <c r="X18" s="30">
        <f t="shared" si="9"/>
      </c>
    </row>
    <row r="19" spans="1:24" ht="15.75" thickBot="1">
      <c r="A19" s="97">
        <v>5</v>
      </c>
      <c r="B19" s="98"/>
      <c r="C19" s="99"/>
      <c r="D19" s="100"/>
      <c r="E19" s="101"/>
      <c r="F19" s="102"/>
      <c r="G19" s="103"/>
      <c r="H19" s="191"/>
      <c r="I19" s="163"/>
      <c r="J19" s="102"/>
      <c r="K19" s="104"/>
      <c r="L19" s="105"/>
      <c r="M19" s="104"/>
      <c r="N19" s="191"/>
      <c r="O19" s="163"/>
      <c r="P19" s="191"/>
      <c r="Q19" s="172">
        <f t="shared" si="4"/>
      </c>
      <c r="R19" s="173">
        <f t="shared" si="5"/>
      </c>
      <c r="S19" s="173">
        <f t="shared" si="6"/>
      </c>
      <c r="T19" s="174">
        <f t="shared" si="7"/>
      </c>
      <c r="U19" s="31">
        <f t="shared" si="2"/>
      </c>
      <c r="V19" s="32">
        <f t="shared" si="3"/>
      </c>
      <c r="W19" s="33">
        <f t="shared" si="8"/>
      </c>
      <c r="X19" s="34">
        <f t="shared" si="9"/>
      </c>
    </row>
    <row r="20" spans="1:24" ht="15">
      <c r="A20" s="106">
        <v>6</v>
      </c>
      <c r="B20" s="80"/>
      <c r="C20" s="81"/>
      <c r="D20" s="82"/>
      <c r="E20" s="83"/>
      <c r="F20" s="84"/>
      <c r="G20" s="85"/>
      <c r="H20" s="189"/>
      <c r="I20" s="161"/>
      <c r="J20" s="84"/>
      <c r="K20" s="86"/>
      <c r="L20" s="87"/>
      <c r="M20" s="86"/>
      <c r="N20" s="189"/>
      <c r="O20" s="161"/>
      <c r="P20" s="189"/>
      <c r="Q20" s="166">
        <f t="shared" si="4"/>
      </c>
      <c r="R20" s="167">
        <f t="shared" si="5"/>
      </c>
      <c r="S20" s="167">
        <f t="shared" si="6"/>
      </c>
      <c r="T20" s="168">
        <f t="shared" si="7"/>
      </c>
      <c r="U20" s="35">
        <f t="shared" si="2"/>
      </c>
      <c r="V20" s="36">
        <f t="shared" si="3"/>
      </c>
      <c r="W20" s="25">
        <f t="shared" si="8"/>
      </c>
      <c r="X20" s="26">
        <f t="shared" si="9"/>
      </c>
    </row>
    <row r="21" spans="1:24" ht="15">
      <c r="A21" s="88">
        <v>7</v>
      </c>
      <c r="B21" s="89"/>
      <c r="C21" s="90"/>
      <c r="D21" s="91"/>
      <c r="E21" s="92"/>
      <c r="F21" s="93"/>
      <c r="G21" s="94"/>
      <c r="H21" s="190"/>
      <c r="I21" s="162"/>
      <c r="J21" s="93"/>
      <c r="K21" s="95"/>
      <c r="L21" s="96"/>
      <c r="M21" s="95"/>
      <c r="N21" s="190"/>
      <c r="O21" s="162"/>
      <c r="P21" s="190"/>
      <c r="Q21" s="169">
        <f t="shared" si="4"/>
      </c>
      <c r="R21" s="170">
        <f t="shared" si="5"/>
      </c>
      <c r="S21" s="170">
        <f t="shared" si="6"/>
      </c>
      <c r="T21" s="171">
        <f t="shared" si="7"/>
      </c>
      <c r="U21" s="27">
        <f t="shared" si="2"/>
      </c>
      <c r="V21" s="28">
        <f t="shared" si="3"/>
      </c>
      <c r="W21" s="29">
        <f t="shared" si="8"/>
      </c>
      <c r="X21" s="30">
        <f t="shared" si="9"/>
      </c>
    </row>
    <row r="22" spans="1:24" ht="15">
      <c r="A22" s="88">
        <v>8</v>
      </c>
      <c r="B22" s="89"/>
      <c r="C22" s="90"/>
      <c r="D22" s="91"/>
      <c r="E22" s="92"/>
      <c r="F22" s="93"/>
      <c r="G22" s="94"/>
      <c r="H22" s="190"/>
      <c r="I22" s="162"/>
      <c r="J22" s="93"/>
      <c r="K22" s="95"/>
      <c r="L22" s="96"/>
      <c r="M22" s="95"/>
      <c r="N22" s="190"/>
      <c r="O22" s="162"/>
      <c r="P22" s="190"/>
      <c r="Q22" s="169">
        <f t="shared" si="4"/>
      </c>
      <c r="R22" s="170">
        <f t="shared" si="5"/>
      </c>
      <c r="S22" s="170">
        <f t="shared" si="6"/>
      </c>
      <c r="T22" s="171">
        <f t="shared" si="7"/>
      </c>
      <c r="U22" s="27">
        <f t="shared" si="2"/>
      </c>
      <c r="V22" s="28">
        <f t="shared" si="3"/>
      </c>
      <c r="W22" s="29">
        <f t="shared" si="8"/>
      </c>
      <c r="X22" s="30">
        <f t="shared" si="9"/>
      </c>
    </row>
    <row r="23" spans="1:24" ht="15">
      <c r="A23" s="88">
        <v>9</v>
      </c>
      <c r="B23" s="89"/>
      <c r="C23" s="90"/>
      <c r="D23" s="91"/>
      <c r="E23" s="92"/>
      <c r="F23" s="93"/>
      <c r="G23" s="94"/>
      <c r="H23" s="190"/>
      <c r="I23" s="162"/>
      <c r="J23" s="93"/>
      <c r="K23" s="95"/>
      <c r="L23" s="96"/>
      <c r="M23" s="95"/>
      <c r="N23" s="190"/>
      <c r="O23" s="162"/>
      <c r="P23" s="190"/>
      <c r="Q23" s="169">
        <f t="shared" si="4"/>
      </c>
      <c r="R23" s="170">
        <f t="shared" si="5"/>
      </c>
      <c r="S23" s="170">
        <f t="shared" si="6"/>
      </c>
      <c r="T23" s="171">
        <f t="shared" si="7"/>
      </c>
      <c r="U23" s="27">
        <f t="shared" si="2"/>
      </c>
      <c r="V23" s="28">
        <f t="shared" si="3"/>
      </c>
      <c r="W23" s="29">
        <f t="shared" si="8"/>
      </c>
      <c r="X23" s="30">
        <f t="shared" si="9"/>
      </c>
    </row>
    <row r="24" spans="1:24" ht="15.75" thickBot="1">
      <c r="A24" s="107">
        <v>10</v>
      </c>
      <c r="B24" s="98"/>
      <c r="C24" s="99"/>
      <c r="D24" s="100"/>
      <c r="E24" s="101"/>
      <c r="F24" s="102"/>
      <c r="G24" s="103"/>
      <c r="H24" s="191"/>
      <c r="I24" s="163"/>
      <c r="J24" s="102"/>
      <c r="K24" s="104"/>
      <c r="L24" s="105"/>
      <c r="M24" s="104"/>
      <c r="N24" s="191"/>
      <c r="O24" s="163"/>
      <c r="P24" s="191"/>
      <c r="Q24" s="172">
        <f t="shared" si="4"/>
      </c>
      <c r="R24" s="173">
        <f t="shared" si="5"/>
      </c>
      <c r="S24" s="173">
        <f t="shared" si="6"/>
      </c>
      <c r="T24" s="174">
        <f t="shared" si="7"/>
      </c>
      <c r="U24" s="37">
        <f t="shared" si="2"/>
      </c>
      <c r="V24" s="38">
        <f t="shared" si="3"/>
      </c>
      <c r="W24" s="33">
        <f t="shared" si="8"/>
      </c>
      <c r="X24" s="34">
        <f t="shared" si="9"/>
      </c>
    </row>
    <row r="25" spans="1:24" ht="15">
      <c r="A25" s="79">
        <v>11</v>
      </c>
      <c r="B25" s="80"/>
      <c r="C25" s="81"/>
      <c r="D25" s="82"/>
      <c r="E25" s="83"/>
      <c r="F25" s="84"/>
      <c r="G25" s="85"/>
      <c r="H25" s="189"/>
      <c r="I25" s="161"/>
      <c r="J25" s="84"/>
      <c r="K25" s="86"/>
      <c r="L25" s="87"/>
      <c r="M25" s="86"/>
      <c r="N25" s="189"/>
      <c r="O25" s="161"/>
      <c r="P25" s="189"/>
      <c r="Q25" s="166">
        <f t="shared" si="4"/>
      </c>
      <c r="R25" s="167">
        <f t="shared" si="5"/>
      </c>
      <c r="S25" s="167">
        <f t="shared" si="6"/>
      </c>
      <c r="T25" s="168">
        <f t="shared" si="7"/>
      </c>
      <c r="U25" s="23">
        <f t="shared" si="2"/>
      </c>
      <c r="V25" s="24">
        <f t="shared" si="3"/>
      </c>
      <c r="W25" s="25">
        <f t="shared" si="8"/>
      </c>
      <c r="X25" s="26">
        <f t="shared" si="9"/>
      </c>
    </row>
    <row r="26" spans="1:24" ht="15">
      <c r="A26" s="88">
        <v>12</v>
      </c>
      <c r="B26" s="89"/>
      <c r="C26" s="90"/>
      <c r="D26" s="91"/>
      <c r="E26" s="92"/>
      <c r="F26" s="93"/>
      <c r="G26" s="94"/>
      <c r="H26" s="190"/>
      <c r="I26" s="162"/>
      <c r="J26" s="93"/>
      <c r="K26" s="95"/>
      <c r="L26" s="96"/>
      <c r="M26" s="95"/>
      <c r="N26" s="190"/>
      <c r="O26" s="162"/>
      <c r="P26" s="190"/>
      <c r="Q26" s="169">
        <f t="shared" si="4"/>
      </c>
      <c r="R26" s="170">
        <f t="shared" si="5"/>
      </c>
      <c r="S26" s="170">
        <f t="shared" si="6"/>
      </c>
      <c r="T26" s="171">
        <f t="shared" si="7"/>
      </c>
      <c r="U26" s="27">
        <f t="shared" si="2"/>
      </c>
      <c r="V26" s="28">
        <f t="shared" si="3"/>
      </c>
      <c r="W26" s="29">
        <f t="shared" si="8"/>
      </c>
      <c r="X26" s="30">
        <f t="shared" si="9"/>
      </c>
    </row>
    <row r="27" spans="1:24" ht="15">
      <c r="A27" s="88">
        <v>13</v>
      </c>
      <c r="B27" s="89"/>
      <c r="C27" s="90"/>
      <c r="D27" s="91"/>
      <c r="E27" s="92"/>
      <c r="F27" s="93"/>
      <c r="G27" s="94"/>
      <c r="H27" s="190"/>
      <c r="I27" s="162"/>
      <c r="J27" s="93"/>
      <c r="K27" s="95"/>
      <c r="L27" s="96"/>
      <c r="M27" s="95"/>
      <c r="N27" s="190"/>
      <c r="O27" s="162"/>
      <c r="P27" s="190"/>
      <c r="Q27" s="169">
        <f t="shared" si="4"/>
      </c>
      <c r="R27" s="170">
        <f t="shared" si="5"/>
      </c>
      <c r="S27" s="170">
        <f t="shared" si="6"/>
      </c>
      <c r="T27" s="171">
        <f t="shared" si="7"/>
      </c>
      <c r="U27" s="27">
        <f t="shared" si="2"/>
      </c>
      <c r="V27" s="28">
        <f t="shared" si="3"/>
      </c>
      <c r="W27" s="29">
        <f t="shared" si="8"/>
      </c>
      <c r="X27" s="30">
        <f t="shared" si="9"/>
      </c>
    </row>
    <row r="28" spans="1:24" ht="15">
      <c r="A28" s="88">
        <v>14</v>
      </c>
      <c r="B28" s="89"/>
      <c r="C28" s="90"/>
      <c r="D28" s="91"/>
      <c r="E28" s="92"/>
      <c r="F28" s="93"/>
      <c r="G28" s="94"/>
      <c r="H28" s="190"/>
      <c r="I28" s="162"/>
      <c r="J28" s="93"/>
      <c r="K28" s="95"/>
      <c r="L28" s="96"/>
      <c r="M28" s="95"/>
      <c r="N28" s="190"/>
      <c r="O28" s="162"/>
      <c r="P28" s="190"/>
      <c r="Q28" s="169">
        <f t="shared" si="4"/>
      </c>
      <c r="R28" s="170">
        <f t="shared" si="5"/>
      </c>
      <c r="S28" s="170">
        <f t="shared" si="6"/>
      </c>
      <c r="T28" s="171">
        <f t="shared" si="7"/>
      </c>
      <c r="U28" s="27">
        <f t="shared" si="2"/>
      </c>
      <c r="V28" s="28">
        <f t="shared" si="3"/>
      </c>
      <c r="W28" s="29">
        <f t="shared" si="8"/>
      </c>
      <c r="X28" s="30">
        <f t="shared" si="9"/>
      </c>
    </row>
    <row r="29" spans="1:24" ht="15.75" thickBot="1">
      <c r="A29" s="97">
        <v>15</v>
      </c>
      <c r="B29" s="98"/>
      <c r="C29" s="99"/>
      <c r="D29" s="100"/>
      <c r="E29" s="101"/>
      <c r="F29" s="102"/>
      <c r="G29" s="103"/>
      <c r="H29" s="191"/>
      <c r="I29" s="163"/>
      <c r="J29" s="102"/>
      <c r="K29" s="104"/>
      <c r="L29" s="105"/>
      <c r="M29" s="104"/>
      <c r="N29" s="191"/>
      <c r="O29" s="163"/>
      <c r="P29" s="191"/>
      <c r="Q29" s="172">
        <f t="shared" si="4"/>
      </c>
      <c r="R29" s="173">
        <f t="shared" si="5"/>
      </c>
      <c r="S29" s="173">
        <f t="shared" si="6"/>
      </c>
      <c r="T29" s="174">
        <f t="shared" si="7"/>
      </c>
      <c r="U29" s="31">
        <f t="shared" si="2"/>
      </c>
      <c r="V29" s="32">
        <f t="shared" si="3"/>
      </c>
      <c r="W29" s="33">
        <f t="shared" si="8"/>
      </c>
      <c r="X29" s="34">
        <f t="shared" si="9"/>
      </c>
    </row>
    <row r="30" spans="1:24" ht="15">
      <c r="A30" s="106">
        <v>16</v>
      </c>
      <c r="B30" s="80"/>
      <c r="C30" s="81"/>
      <c r="D30" s="82"/>
      <c r="E30" s="83"/>
      <c r="F30" s="84"/>
      <c r="G30" s="85"/>
      <c r="H30" s="189"/>
      <c r="I30" s="161"/>
      <c r="J30" s="84"/>
      <c r="K30" s="86"/>
      <c r="L30" s="87"/>
      <c r="M30" s="86"/>
      <c r="N30" s="189"/>
      <c r="O30" s="161"/>
      <c r="P30" s="189"/>
      <c r="Q30" s="166">
        <f t="shared" si="4"/>
      </c>
      <c r="R30" s="167">
        <f t="shared" si="5"/>
      </c>
      <c r="S30" s="167">
        <f t="shared" si="6"/>
      </c>
      <c r="T30" s="168">
        <f t="shared" si="7"/>
      </c>
      <c r="U30" s="35">
        <f t="shared" si="2"/>
      </c>
      <c r="V30" s="36">
        <f t="shared" si="3"/>
      </c>
      <c r="W30" s="25">
        <f t="shared" si="8"/>
      </c>
      <c r="X30" s="26">
        <f t="shared" si="9"/>
      </c>
    </row>
    <row r="31" spans="1:24" ht="15">
      <c r="A31" s="88">
        <v>17</v>
      </c>
      <c r="B31" s="89"/>
      <c r="C31" s="90"/>
      <c r="D31" s="91"/>
      <c r="E31" s="92"/>
      <c r="F31" s="93"/>
      <c r="G31" s="94"/>
      <c r="H31" s="190"/>
      <c r="I31" s="162"/>
      <c r="J31" s="93"/>
      <c r="K31" s="95"/>
      <c r="L31" s="96"/>
      <c r="M31" s="95"/>
      <c r="N31" s="190"/>
      <c r="O31" s="162"/>
      <c r="P31" s="190"/>
      <c r="Q31" s="169">
        <f t="shared" si="4"/>
      </c>
      <c r="R31" s="170">
        <f t="shared" si="5"/>
      </c>
      <c r="S31" s="170">
        <f t="shared" si="6"/>
      </c>
      <c r="T31" s="171">
        <f t="shared" si="7"/>
      </c>
      <c r="U31" s="27">
        <f t="shared" si="2"/>
      </c>
      <c r="V31" s="28">
        <f t="shared" si="3"/>
      </c>
      <c r="W31" s="29">
        <f t="shared" si="8"/>
      </c>
      <c r="X31" s="30">
        <f t="shared" si="9"/>
      </c>
    </row>
    <row r="32" spans="1:24" ht="15">
      <c r="A32" s="88">
        <v>18</v>
      </c>
      <c r="B32" s="89"/>
      <c r="C32" s="90"/>
      <c r="D32" s="91"/>
      <c r="E32" s="92"/>
      <c r="F32" s="93"/>
      <c r="G32" s="94"/>
      <c r="H32" s="190"/>
      <c r="I32" s="162"/>
      <c r="J32" s="93"/>
      <c r="K32" s="95"/>
      <c r="L32" s="96"/>
      <c r="M32" s="95"/>
      <c r="N32" s="190"/>
      <c r="O32" s="162"/>
      <c r="P32" s="190"/>
      <c r="Q32" s="169">
        <f t="shared" si="4"/>
      </c>
      <c r="R32" s="170">
        <f t="shared" si="5"/>
      </c>
      <c r="S32" s="170">
        <f t="shared" si="6"/>
      </c>
      <c r="T32" s="171">
        <f t="shared" si="7"/>
      </c>
      <c r="U32" s="27">
        <f t="shared" si="2"/>
      </c>
      <c r="V32" s="28">
        <f t="shared" si="3"/>
      </c>
      <c r="W32" s="29">
        <f t="shared" si="8"/>
      </c>
      <c r="X32" s="30">
        <f t="shared" si="9"/>
      </c>
    </row>
    <row r="33" spans="1:24" ht="15">
      <c r="A33" s="88">
        <v>19</v>
      </c>
      <c r="B33" s="89"/>
      <c r="C33" s="90"/>
      <c r="D33" s="91"/>
      <c r="E33" s="92"/>
      <c r="F33" s="93"/>
      <c r="G33" s="94"/>
      <c r="H33" s="190"/>
      <c r="I33" s="162"/>
      <c r="J33" s="93"/>
      <c r="K33" s="95"/>
      <c r="L33" s="96"/>
      <c r="M33" s="95"/>
      <c r="N33" s="190"/>
      <c r="O33" s="162"/>
      <c r="P33" s="190"/>
      <c r="Q33" s="169">
        <f t="shared" si="4"/>
      </c>
      <c r="R33" s="170">
        <f t="shared" si="5"/>
      </c>
      <c r="S33" s="170">
        <f t="shared" si="6"/>
      </c>
      <c r="T33" s="171">
        <f t="shared" si="7"/>
      </c>
      <c r="U33" s="27">
        <f t="shared" si="2"/>
      </c>
      <c r="V33" s="28">
        <f t="shared" si="3"/>
      </c>
      <c r="W33" s="29">
        <f t="shared" si="8"/>
      </c>
      <c r="X33" s="30">
        <f t="shared" si="9"/>
      </c>
    </row>
    <row r="34" spans="1:24" ht="15.75" thickBot="1">
      <c r="A34" s="107">
        <v>20</v>
      </c>
      <c r="B34" s="98"/>
      <c r="C34" s="99"/>
      <c r="D34" s="100"/>
      <c r="E34" s="101"/>
      <c r="F34" s="102"/>
      <c r="G34" s="103"/>
      <c r="H34" s="191"/>
      <c r="I34" s="163"/>
      <c r="J34" s="102"/>
      <c r="K34" s="104"/>
      <c r="L34" s="105"/>
      <c r="M34" s="104"/>
      <c r="N34" s="191"/>
      <c r="O34" s="163"/>
      <c r="P34" s="191"/>
      <c r="Q34" s="172">
        <f t="shared" si="4"/>
      </c>
      <c r="R34" s="173">
        <f t="shared" si="5"/>
      </c>
      <c r="S34" s="173">
        <f t="shared" si="6"/>
      </c>
      <c r="T34" s="174">
        <f t="shared" si="7"/>
      </c>
      <c r="U34" s="37">
        <f t="shared" si="2"/>
      </c>
      <c r="V34" s="38">
        <f t="shared" si="3"/>
      </c>
      <c r="W34" s="33">
        <f t="shared" si="8"/>
      </c>
      <c r="X34" s="34">
        <f t="shared" si="9"/>
      </c>
    </row>
    <row r="35" spans="1:24" ht="15">
      <c r="A35" s="79">
        <v>21</v>
      </c>
      <c r="B35" s="80"/>
      <c r="C35" s="81"/>
      <c r="D35" s="82"/>
      <c r="E35" s="83"/>
      <c r="F35" s="84"/>
      <c r="G35" s="85"/>
      <c r="H35" s="189"/>
      <c r="I35" s="161"/>
      <c r="J35" s="84"/>
      <c r="K35" s="86"/>
      <c r="L35" s="87"/>
      <c r="M35" s="86"/>
      <c r="N35" s="189"/>
      <c r="O35" s="161"/>
      <c r="P35" s="189"/>
      <c r="Q35" s="166">
        <f t="shared" si="4"/>
      </c>
      <c r="R35" s="167">
        <f t="shared" si="5"/>
      </c>
      <c r="S35" s="167">
        <f t="shared" si="6"/>
      </c>
      <c r="T35" s="168">
        <f t="shared" si="7"/>
      </c>
      <c r="U35" s="23">
        <f t="shared" si="2"/>
      </c>
      <c r="V35" s="24">
        <f t="shared" si="3"/>
      </c>
      <c r="W35" s="25">
        <f t="shared" si="8"/>
      </c>
      <c r="X35" s="26">
        <f t="shared" si="9"/>
      </c>
    </row>
    <row r="36" spans="1:24" ht="15">
      <c r="A36" s="88">
        <v>22</v>
      </c>
      <c r="B36" s="89"/>
      <c r="C36" s="90"/>
      <c r="D36" s="91"/>
      <c r="E36" s="92"/>
      <c r="F36" s="93"/>
      <c r="G36" s="94"/>
      <c r="H36" s="190"/>
      <c r="I36" s="162"/>
      <c r="J36" s="93"/>
      <c r="K36" s="95"/>
      <c r="L36" s="96"/>
      <c r="M36" s="95"/>
      <c r="N36" s="190"/>
      <c r="O36" s="162"/>
      <c r="P36" s="190"/>
      <c r="Q36" s="169">
        <f t="shared" si="4"/>
      </c>
      <c r="R36" s="170">
        <f t="shared" si="5"/>
      </c>
      <c r="S36" s="170">
        <f t="shared" si="6"/>
      </c>
      <c r="T36" s="171">
        <f t="shared" si="7"/>
      </c>
      <c r="U36" s="27">
        <f t="shared" si="2"/>
      </c>
      <c r="V36" s="28">
        <f t="shared" si="3"/>
      </c>
      <c r="W36" s="29">
        <f t="shared" si="8"/>
      </c>
      <c r="X36" s="30">
        <f t="shared" si="9"/>
      </c>
    </row>
    <row r="37" spans="1:24" ht="15">
      <c r="A37" s="88">
        <v>23</v>
      </c>
      <c r="B37" s="89"/>
      <c r="C37" s="90"/>
      <c r="D37" s="91"/>
      <c r="E37" s="92"/>
      <c r="F37" s="93"/>
      <c r="G37" s="94"/>
      <c r="H37" s="190"/>
      <c r="I37" s="162"/>
      <c r="J37" s="93"/>
      <c r="K37" s="95"/>
      <c r="L37" s="96"/>
      <c r="M37" s="95"/>
      <c r="N37" s="190"/>
      <c r="O37" s="162"/>
      <c r="P37" s="190"/>
      <c r="Q37" s="169">
        <f t="shared" si="4"/>
      </c>
      <c r="R37" s="170">
        <f t="shared" si="5"/>
      </c>
      <c r="S37" s="170">
        <f t="shared" si="6"/>
      </c>
      <c r="T37" s="171">
        <f t="shared" si="7"/>
      </c>
      <c r="U37" s="27">
        <f t="shared" si="2"/>
      </c>
      <c r="V37" s="28">
        <f t="shared" si="3"/>
      </c>
      <c r="W37" s="29">
        <f t="shared" si="8"/>
      </c>
      <c r="X37" s="30">
        <f t="shared" si="9"/>
      </c>
    </row>
    <row r="38" spans="1:24" ht="15">
      <c r="A38" s="88">
        <v>24</v>
      </c>
      <c r="B38" s="89"/>
      <c r="C38" s="90"/>
      <c r="D38" s="91"/>
      <c r="E38" s="92"/>
      <c r="F38" s="93"/>
      <c r="G38" s="94"/>
      <c r="H38" s="190"/>
      <c r="I38" s="162"/>
      <c r="J38" s="93"/>
      <c r="K38" s="95"/>
      <c r="L38" s="96"/>
      <c r="M38" s="95"/>
      <c r="N38" s="190"/>
      <c r="O38" s="162"/>
      <c r="P38" s="190"/>
      <c r="Q38" s="169">
        <f t="shared" si="4"/>
      </c>
      <c r="R38" s="170">
        <f t="shared" si="5"/>
      </c>
      <c r="S38" s="170">
        <f t="shared" si="6"/>
      </c>
      <c r="T38" s="171">
        <f t="shared" si="7"/>
      </c>
      <c r="U38" s="27">
        <f t="shared" si="2"/>
      </c>
      <c r="V38" s="28">
        <f t="shared" si="3"/>
      </c>
      <c r="W38" s="29">
        <f t="shared" si="8"/>
      </c>
      <c r="X38" s="30">
        <f t="shared" si="9"/>
      </c>
    </row>
    <row r="39" spans="1:24" ht="15.75" thickBot="1">
      <c r="A39" s="97">
        <v>25</v>
      </c>
      <c r="B39" s="98"/>
      <c r="C39" s="99"/>
      <c r="D39" s="100"/>
      <c r="E39" s="101"/>
      <c r="F39" s="102"/>
      <c r="G39" s="103"/>
      <c r="H39" s="191"/>
      <c r="I39" s="163"/>
      <c r="J39" s="102"/>
      <c r="K39" s="104"/>
      <c r="L39" s="105"/>
      <c r="M39" s="104"/>
      <c r="N39" s="191"/>
      <c r="O39" s="163"/>
      <c r="P39" s="191"/>
      <c r="Q39" s="172">
        <f t="shared" si="4"/>
      </c>
      <c r="R39" s="173">
        <f t="shared" si="5"/>
      </c>
      <c r="S39" s="173">
        <f t="shared" si="6"/>
      </c>
      <c r="T39" s="174">
        <f t="shared" si="7"/>
      </c>
      <c r="U39" s="31">
        <f t="shared" si="2"/>
      </c>
      <c r="V39" s="32">
        <f t="shared" si="3"/>
      </c>
      <c r="W39" s="33">
        <f t="shared" si="8"/>
      </c>
      <c r="X39" s="34">
        <f t="shared" si="9"/>
      </c>
    </row>
    <row r="40" spans="1:24" ht="15">
      <c r="A40" s="79">
        <v>26</v>
      </c>
      <c r="B40" s="80"/>
      <c r="C40" s="81"/>
      <c r="D40" s="82"/>
      <c r="E40" s="83"/>
      <c r="F40" s="84"/>
      <c r="G40" s="85"/>
      <c r="H40" s="189"/>
      <c r="I40" s="161"/>
      <c r="J40" s="84"/>
      <c r="K40" s="86"/>
      <c r="L40" s="87"/>
      <c r="M40" s="86"/>
      <c r="N40" s="189"/>
      <c r="O40" s="161"/>
      <c r="P40" s="189"/>
      <c r="Q40" s="166">
        <f t="shared" si="4"/>
      </c>
      <c r="R40" s="167">
        <f t="shared" si="5"/>
      </c>
      <c r="S40" s="167">
        <f t="shared" si="6"/>
      </c>
      <c r="T40" s="168">
        <f t="shared" si="7"/>
      </c>
      <c r="U40" s="23">
        <f t="shared" si="2"/>
      </c>
      <c r="V40" s="24">
        <f t="shared" si="3"/>
      </c>
      <c r="W40" s="25">
        <f t="shared" si="8"/>
      </c>
      <c r="X40" s="26">
        <f aca="true" t="shared" si="10" ref="X40:X54">IF(W40="","",IF(W40="нет",0,1))</f>
      </c>
    </row>
    <row r="41" spans="1:24" ht="15">
      <c r="A41" s="88">
        <v>27</v>
      </c>
      <c r="B41" s="89"/>
      <c r="C41" s="90"/>
      <c r="D41" s="91"/>
      <c r="E41" s="92"/>
      <c r="F41" s="93"/>
      <c r="G41" s="94"/>
      <c r="H41" s="190"/>
      <c r="I41" s="162"/>
      <c r="J41" s="93"/>
      <c r="K41" s="95"/>
      <c r="L41" s="96"/>
      <c r="M41" s="95"/>
      <c r="N41" s="190"/>
      <c r="O41" s="162"/>
      <c r="P41" s="190"/>
      <c r="Q41" s="169">
        <f t="shared" si="4"/>
      </c>
      <c r="R41" s="170">
        <f t="shared" si="5"/>
      </c>
      <c r="S41" s="170">
        <f t="shared" si="6"/>
      </c>
      <c r="T41" s="171">
        <f t="shared" si="7"/>
      </c>
      <c r="U41" s="27">
        <f t="shared" si="2"/>
      </c>
      <c r="V41" s="28">
        <f t="shared" si="3"/>
      </c>
      <c r="W41" s="29">
        <f t="shared" si="8"/>
      </c>
      <c r="X41" s="30">
        <f t="shared" si="10"/>
      </c>
    </row>
    <row r="42" spans="1:24" ht="15">
      <c r="A42" s="88">
        <v>28</v>
      </c>
      <c r="B42" s="89"/>
      <c r="C42" s="90"/>
      <c r="D42" s="91"/>
      <c r="E42" s="92"/>
      <c r="F42" s="93"/>
      <c r="G42" s="94"/>
      <c r="H42" s="190"/>
      <c r="I42" s="162"/>
      <c r="J42" s="93"/>
      <c r="K42" s="95"/>
      <c r="L42" s="96"/>
      <c r="M42" s="95"/>
      <c r="N42" s="190"/>
      <c r="O42" s="162"/>
      <c r="P42" s="190"/>
      <c r="Q42" s="169">
        <f t="shared" si="4"/>
      </c>
      <c r="R42" s="170">
        <f t="shared" si="5"/>
      </c>
      <c r="S42" s="170">
        <f t="shared" si="6"/>
      </c>
      <c r="T42" s="171">
        <f t="shared" si="7"/>
      </c>
      <c r="U42" s="27">
        <f t="shared" si="2"/>
      </c>
      <c r="V42" s="28">
        <f t="shared" si="3"/>
      </c>
      <c r="W42" s="29">
        <f t="shared" si="8"/>
      </c>
      <c r="X42" s="30">
        <f t="shared" si="10"/>
      </c>
    </row>
    <row r="43" spans="1:24" ht="15">
      <c r="A43" s="88">
        <v>29</v>
      </c>
      <c r="B43" s="89"/>
      <c r="C43" s="90"/>
      <c r="D43" s="91"/>
      <c r="E43" s="92"/>
      <c r="F43" s="93"/>
      <c r="G43" s="94"/>
      <c r="H43" s="190"/>
      <c r="I43" s="162"/>
      <c r="J43" s="93"/>
      <c r="K43" s="95"/>
      <c r="L43" s="96"/>
      <c r="M43" s="95"/>
      <c r="N43" s="190"/>
      <c r="O43" s="162"/>
      <c r="P43" s="190"/>
      <c r="Q43" s="169">
        <f t="shared" si="4"/>
      </c>
      <c r="R43" s="170">
        <f t="shared" si="5"/>
      </c>
      <c r="S43" s="170">
        <f t="shared" si="6"/>
      </c>
      <c r="T43" s="171">
        <f t="shared" si="7"/>
      </c>
      <c r="U43" s="27">
        <f t="shared" si="2"/>
      </c>
      <c r="V43" s="28">
        <f t="shared" si="3"/>
      </c>
      <c r="W43" s="29">
        <f t="shared" si="8"/>
      </c>
      <c r="X43" s="30">
        <f t="shared" si="10"/>
      </c>
    </row>
    <row r="44" spans="1:24" ht="15.75" thickBot="1">
      <c r="A44" s="97">
        <v>30</v>
      </c>
      <c r="B44" s="98"/>
      <c r="C44" s="99"/>
      <c r="D44" s="100"/>
      <c r="E44" s="101"/>
      <c r="F44" s="102"/>
      <c r="G44" s="103"/>
      <c r="H44" s="191"/>
      <c r="I44" s="163"/>
      <c r="J44" s="102"/>
      <c r="K44" s="104"/>
      <c r="L44" s="105"/>
      <c r="M44" s="104"/>
      <c r="N44" s="191"/>
      <c r="O44" s="163"/>
      <c r="P44" s="191"/>
      <c r="Q44" s="172">
        <f t="shared" si="4"/>
      </c>
      <c r="R44" s="173">
        <f t="shared" si="5"/>
      </c>
      <c r="S44" s="173">
        <f t="shared" si="6"/>
      </c>
      <c r="T44" s="174">
        <f t="shared" si="7"/>
      </c>
      <c r="U44" s="31">
        <f t="shared" si="2"/>
      </c>
      <c r="V44" s="32">
        <f t="shared" si="3"/>
      </c>
      <c r="W44" s="33">
        <f t="shared" si="8"/>
      </c>
      <c r="X44" s="34">
        <f t="shared" si="10"/>
      </c>
    </row>
    <row r="45" spans="1:24" ht="15">
      <c r="A45" s="79">
        <v>31</v>
      </c>
      <c r="B45" s="80"/>
      <c r="C45" s="81"/>
      <c r="D45" s="82"/>
      <c r="E45" s="83"/>
      <c r="F45" s="84"/>
      <c r="G45" s="85"/>
      <c r="H45" s="189"/>
      <c r="I45" s="161"/>
      <c r="J45" s="84"/>
      <c r="K45" s="86"/>
      <c r="L45" s="87"/>
      <c r="M45" s="86"/>
      <c r="N45" s="189"/>
      <c r="O45" s="161"/>
      <c r="P45" s="189"/>
      <c r="Q45" s="166">
        <f t="shared" si="4"/>
      </c>
      <c r="R45" s="167">
        <f t="shared" si="5"/>
      </c>
      <c r="S45" s="167">
        <f t="shared" si="6"/>
      </c>
      <c r="T45" s="168">
        <f t="shared" si="7"/>
      </c>
      <c r="U45" s="23">
        <f t="shared" si="2"/>
      </c>
      <c r="V45" s="24">
        <f t="shared" si="3"/>
      </c>
      <c r="W45" s="25">
        <f t="shared" si="8"/>
      </c>
      <c r="X45" s="26">
        <f t="shared" si="10"/>
      </c>
    </row>
    <row r="46" spans="1:24" ht="15">
      <c r="A46" s="88">
        <v>32</v>
      </c>
      <c r="B46" s="89"/>
      <c r="C46" s="90"/>
      <c r="D46" s="91"/>
      <c r="E46" s="92"/>
      <c r="F46" s="93"/>
      <c r="G46" s="94"/>
      <c r="H46" s="190"/>
      <c r="I46" s="162"/>
      <c r="J46" s="93"/>
      <c r="K46" s="95"/>
      <c r="L46" s="96"/>
      <c r="M46" s="95"/>
      <c r="N46" s="190"/>
      <c r="O46" s="162"/>
      <c r="P46" s="190"/>
      <c r="Q46" s="169">
        <f t="shared" si="4"/>
      </c>
      <c r="R46" s="170">
        <f t="shared" si="5"/>
      </c>
      <c r="S46" s="170">
        <f t="shared" si="6"/>
      </c>
      <c r="T46" s="171">
        <f t="shared" si="7"/>
      </c>
      <c r="U46" s="27">
        <f t="shared" si="2"/>
      </c>
      <c r="V46" s="28">
        <f t="shared" si="3"/>
      </c>
      <c r="W46" s="29">
        <f t="shared" si="8"/>
      </c>
      <c r="X46" s="30">
        <f t="shared" si="10"/>
      </c>
    </row>
    <row r="47" spans="1:24" ht="15">
      <c r="A47" s="88">
        <v>33</v>
      </c>
      <c r="B47" s="89"/>
      <c r="C47" s="90"/>
      <c r="D47" s="91"/>
      <c r="E47" s="92"/>
      <c r="F47" s="93"/>
      <c r="G47" s="94"/>
      <c r="H47" s="190"/>
      <c r="I47" s="162"/>
      <c r="J47" s="93"/>
      <c r="K47" s="95"/>
      <c r="L47" s="96"/>
      <c r="M47" s="95"/>
      <c r="N47" s="190"/>
      <c r="O47" s="162"/>
      <c r="P47" s="190"/>
      <c r="Q47" s="169">
        <f t="shared" si="4"/>
      </c>
      <c r="R47" s="170">
        <f t="shared" si="5"/>
      </c>
      <c r="S47" s="170">
        <f t="shared" si="6"/>
      </c>
      <c r="T47" s="171">
        <f t="shared" si="7"/>
      </c>
      <c r="U47" s="27">
        <f t="shared" si="2"/>
      </c>
      <c r="V47" s="28">
        <f t="shared" si="3"/>
      </c>
      <c r="W47" s="29">
        <f t="shared" si="8"/>
      </c>
      <c r="X47" s="30">
        <f t="shared" si="10"/>
      </c>
    </row>
    <row r="48" spans="1:24" ht="15">
      <c r="A48" s="88">
        <v>34</v>
      </c>
      <c r="B48" s="89"/>
      <c r="C48" s="90"/>
      <c r="D48" s="91"/>
      <c r="E48" s="92"/>
      <c r="F48" s="93"/>
      <c r="G48" s="94"/>
      <c r="H48" s="190"/>
      <c r="I48" s="162"/>
      <c r="J48" s="93"/>
      <c r="K48" s="95"/>
      <c r="L48" s="96"/>
      <c r="M48" s="95"/>
      <c r="N48" s="190"/>
      <c r="O48" s="162"/>
      <c r="P48" s="190"/>
      <c r="Q48" s="169">
        <f t="shared" si="4"/>
      </c>
      <c r="R48" s="170">
        <f t="shared" si="5"/>
      </c>
      <c r="S48" s="170">
        <f t="shared" si="6"/>
      </c>
      <c r="T48" s="171">
        <f t="shared" si="7"/>
      </c>
      <c r="U48" s="27">
        <f t="shared" si="2"/>
      </c>
      <c r="V48" s="28">
        <f t="shared" si="3"/>
      </c>
      <c r="W48" s="29">
        <f t="shared" si="8"/>
      </c>
      <c r="X48" s="30">
        <f t="shared" si="10"/>
      </c>
    </row>
    <row r="49" spans="1:24" ht="15.75" thickBot="1">
      <c r="A49" s="97">
        <v>35</v>
      </c>
      <c r="B49" s="98"/>
      <c r="C49" s="99"/>
      <c r="D49" s="100"/>
      <c r="E49" s="101"/>
      <c r="F49" s="102"/>
      <c r="G49" s="103"/>
      <c r="H49" s="191"/>
      <c r="I49" s="163"/>
      <c r="J49" s="102"/>
      <c r="K49" s="104"/>
      <c r="L49" s="105"/>
      <c r="M49" s="104"/>
      <c r="N49" s="191"/>
      <c r="O49" s="163"/>
      <c r="P49" s="191"/>
      <c r="Q49" s="172">
        <f t="shared" si="4"/>
      </c>
      <c r="R49" s="173">
        <f t="shared" si="5"/>
      </c>
      <c r="S49" s="173">
        <f t="shared" si="6"/>
      </c>
      <c r="T49" s="174">
        <f t="shared" si="7"/>
      </c>
      <c r="U49" s="31">
        <f t="shared" si="2"/>
      </c>
      <c r="V49" s="32">
        <f t="shared" si="3"/>
      </c>
      <c r="W49" s="33">
        <f t="shared" si="8"/>
      </c>
      <c r="X49" s="34">
        <f t="shared" si="10"/>
      </c>
    </row>
    <row r="50" spans="1:24" ht="15">
      <c r="A50" s="79">
        <v>36</v>
      </c>
      <c r="B50" s="80"/>
      <c r="C50" s="81"/>
      <c r="D50" s="82"/>
      <c r="E50" s="83"/>
      <c r="F50" s="84"/>
      <c r="G50" s="85"/>
      <c r="H50" s="189"/>
      <c r="I50" s="161"/>
      <c r="J50" s="84"/>
      <c r="K50" s="86"/>
      <c r="L50" s="87"/>
      <c r="M50" s="86"/>
      <c r="N50" s="189"/>
      <c r="O50" s="161"/>
      <c r="P50" s="189"/>
      <c r="Q50" s="166">
        <f t="shared" si="4"/>
      </c>
      <c r="R50" s="167">
        <f t="shared" si="5"/>
      </c>
      <c r="S50" s="167">
        <f t="shared" si="6"/>
      </c>
      <c r="T50" s="168">
        <f t="shared" si="7"/>
      </c>
      <c r="U50" s="23">
        <f t="shared" si="2"/>
      </c>
      <c r="V50" s="24">
        <f t="shared" si="3"/>
      </c>
      <c r="W50" s="25">
        <f t="shared" si="8"/>
      </c>
      <c r="X50" s="26">
        <f t="shared" si="10"/>
      </c>
    </row>
    <row r="51" spans="1:24" ht="15">
      <c r="A51" s="88">
        <v>37</v>
      </c>
      <c r="B51" s="89"/>
      <c r="C51" s="90"/>
      <c r="D51" s="91"/>
      <c r="E51" s="92"/>
      <c r="F51" s="93"/>
      <c r="G51" s="94"/>
      <c r="H51" s="190"/>
      <c r="I51" s="162"/>
      <c r="J51" s="93"/>
      <c r="K51" s="95"/>
      <c r="L51" s="96"/>
      <c r="M51" s="95"/>
      <c r="N51" s="190"/>
      <c r="O51" s="162"/>
      <c r="P51" s="190"/>
      <c r="Q51" s="169">
        <f t="shared" si="4"/>
      </c>
      <c r="R51" s="170">
        <f t="shared" si="5"/>
      </c>
      <c r="S51" s="170">
        <f t="shared" si="6"/>
      </c>
      <c r="T51" s="171">
        <f t="shared" si="7"/>
      </c>
      <c r="U51" s="27">
        <f t="shared" si="2"/>
      </c>
      <c r="V51" s="28">
        <f t="shared" si="3"/>
      </c>
      <c r="W51" s="29">
        <f t="shared" si="8"/>
      </c>
      <c r="X51" s="30">
        <f t="shared" si="10"/>
      </c>
    </row>
    <row r="52" spans="1:24" ht="15">
      <c r="A52" s="88">
        <v>38</v>
      </c>
      <c r="B52" s="89"/>
      <c r="C52" s="90"/>
      <c r="D52" s="91"/>
      <c r="E52" s="92"/>
      <c r="F52" s="93"/>
      <c r="G52" s="94"/>
      <c r="H52" s="190"/>
      <c r="I52" s="162"/>
      <c r="J52" s="93"/>
      <c r="K52" s="95"/>
      <c r="L52" s="96"/>
      <c r="M52" s="95"/>
      <c r="N52" s="190"/>
      <c r="O52" s="162"/>
      <c r="P52" s="190"/>
      <c r="Q52" s="169">
        <f t="shared" si="4"/>
      </c>
      <c r="R52" s="170">
        <f t="shared" si="5"/>
      </c>
      <c r="S52" s="170">
        <f t="shared" si="6"/>
      </c>
      <c r="T52" s="171">
        <f t="shared" si="7"/>
      </c>
      <c r="U52" s="27">
        <f t="shared" si="2"/>
      </c>
      <c r="V52" s="28">
        <f t="shared" si="3"/>
      </c>
      <c r="W52" s="29">
        <f t="shared" si="8"/>
      </c>
      <c r="X52" s="30">
        <f t="shared" si="10"/>
      </c>
    </row>
    <row r="53" spans="1:24" ht="15">
      <c r="A53" s="88">
        <v>39</v>
      </c>
      <c r="B53" s="89"/>
      <c r="C53" s="90"/>
      <c r="D53" s="91"/>
      <c r="E53" s="92"/>
      <c r="F53" s="93"/>
      <c r="G53" s="94"/>
      <c r="H53" s="190"/>
      <c r="I53" s="162"/>
      <c r="J53" s="93"/>
      <c r="K53" s="95"/>
      <c r="L53" s="96"/>
      <c r="M53" s="95"/>
      <c r="N53" s="190"/>
      <c r="O53" s="162"/>
      <c r="P53" s="190"/>
      <c r="Q53" s="169">
        <f t="shared" si="4"/>
      </c>
      <c r="R53" s="170">
        <f t="shared" si="5"/>
      </c>
      <c r="S53" s="170">
        <f t="shared" si="6"/>
      </c>
      <c r="T53" s="171">
        <f t="shared" si="7"/>
      </c>
      <c r="U53" s="27">
        <f t="shared" si="2"/>
      </c>
      <c r="V53" s="28">
        <f t="shared" si="3"/>
      </c>
      <c r="W53" s="29">
        <f t="shared" si="8"/>
      </c>
      <c r="X53" s="30">
        <f t="shared" si="10"/>
      </c>
    </row>
    <row r="54" spans="1:24" ht="15.75" thickBot="1">
      <c r="A54" s="97">
        <v>40</v>
      </c>
      <c r="B54" s="98"/>
      <c r="C54" s="99"/>
      <c r="D54" s="100"/>
      <c r="E54" s="101"/>
      <c r="F54" s="102"/>
      <c r="G54" s="103"/>
      <c r="H54" s="191"/>
      <c r="I54" s="163"/>
      <c r="J54" s="102"/>
      <c r="K54" s="104"/>
      <c r="L54" s="105"/>
      <c r="M54" s="104"/>
      <c r="N54" s="191"/>
      <c r="O54" s="163"/>
      <c r="P54" s="191"/>
      <c r="Q54" s="172">
        <f t="shared" si="4"/>
      </c>
      <c r="R54" s="173">
        <f t="shared" si="5"/>
      </c>
      <c r="S54" s="173">
        <f t="shared" si="6"/>
      </c>
      <c r="T54" s="174">
        <f t="shared" si="7"/>
      </c>
      <c r="U54" s="31">
        <f t="shared" si="2"/>
      </c>
      <c r="V54" s="32">
        <f t="shared" si="3"/>
      </c>
      <c r="W54" s="33">
        <f t="shared" si="8"/>
      </c>
      <c r="X54" s="34">
        <f t="shared" si="10"/>
      </c>
    </row>
    <row r="56" spans="2:4" ht="15">
      <c r="B56" s="9" t="s">
        <v>89</v>
      </c>
      <c r="D56" s="9" t="s">
        <v>85</v>
      </c>
    </row>
    <row r="57" spans="2:4" ht="15">
      <c r="B57" s="9">
        <v>1</v>
      </c>
      <c r="D57" s="9" t="s">
        <v>84</v>
      </c>
    </row>
    <row r="58" spans="2:4" ht="15">
      <c r="B58" s="9">
        <v>2</v>
      </c>
      <c r="D58" s="9" t="s">
        <v>86</v>
      </c>
    </row>
  </sheetData>
  <sheetProtection/>
  <mergeCells count="1">
    <mergeCell ref="Q13:T13"/>
  </mergeCells>
  <conditionalFormatting sqref="E15:P54">
    <cfRule type="expression" priority="11" dxfId="1" stopIfTrue="1">
      <formula>E15&gt;E$11</formula>
    </cfRule>
  </conditionalFormatting>
  <conditionalFormatting sqref="D6 E5 K1 N1">
    <cfRule type="containsBlanks" priority="6" dxfId="1" stopIfTrue="1">
      <formula>LEN(TRIM(D1))=0</formula>
    </cfRule>
  </conditionalFormatting>
  <conditionalFormatting sqref="C15:C54">
    <cfRule type="expression" priority="332" dxfId="1">
      <formula>AND(SUM($D15:$P15)&lt;&gt;0,$C15="")</formula>
    </cfRule>
  </conditionalFormatting>
  <conditionalFormatting sqref="D15:P54">
    <cfRule type="expression" priority="333" dxfId="1" stopIfTrue="1">
      <formula>AND($B15&lt;&gt;"",$C15="да",$D15="")</formula>
    </cfRule>
    <cfRule type="expression" priority="334" dxfId="0" stopIfTrue="1">
      <formula>AND(SUM($D15)=0,COUNTA($E15:$P15)&gt;0)</formula>
    </cfRule>
  </conditionalFormatting>
  <dataValidations count="5">
    <dataValidation errorStyle="warning" type="list" allowBlank="1" showInputMessage="1" showErrorMessage="1" sqref="C15:C54 Q15:T54">
      <formula1>"да,нет"</formula1>
    </dataValidation>
    <dataValidation type="list" allowBlank="1" showErrorMessage="1" promptTitle="Введите тип класса" prompt="общ - общеобразовательный класс;&#10;пил - пилотный класс по введению ФГОС ООО" sqref="D6">
      <formula1>$X$3:$X$4</formula1>
    </dataValidation>
    <dataValidation allowBlank="1" showInputMessage="1" showErrorMessage="1" prompt="Укажите наименование образовательной организации, например, СОШ №3" sqref="N1"/>
    <dataValidation allowBlank="1" showInputMessage="1" prompt="Укажите класс с литерой (если есть)" sqref="K1"/>
    <dataValidation type="whole" allowBlank="1" showInputMessage="1" showErrorMessage="1" sqref="E15:P54">
      <formula1>0</formula1>
      <formula2>E$11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view="pageBreakPreview" zoomScale="90" zoomScaleSheetLayoutView="90" zoomScalePageLayoutView="0" workbookViewId="0" topLeftCell="A1">
      <selection activeCell="B15" sqref="B15"/>
    </sheetView>
  </sheetViews>
  <sheetFormatPr defaultColWidth="9.140625" defaultRowHeight="15"/>
  <cols>
    <col min="1" max="1" width="4.7109375" style="9" customWidth="1"/>
    <col min="2" max="2" width="21.8515625" style="9" customWidth="1"/>
    <col min="3" max="3" width="8.28125" style="9" hidden="1" customWidth="1"/>
    <col min="4" max="4" width="7.57421875" style="9" customWidth="1"/>
    <col min="5" max="16" width="6.140625" style="9" customWidth="1"/>
    <col min="17" max="17" width="5.8515625" style="9" customWidth="1"/>
    <col min="18" max="18" width="12.57421875" style="9" bestFit="1" customWidth="1"/>
    <col min="19" max="19" width="12.00390625" style="9" bestFit="1" customWidth="1"/>
    <col min="20" max="20" width="12.8515625" style="9" bestFit="1" customWidth="1"/>
    <col min="21" max="21" width="6.00390625" style="9" customWidth="1"/>
    <col min="22" max="22" width="12.57421875" style="9" customWidth="1"/>
    <col min="23" max="23" width="17.7109375" style="9" customWidth="1"/>
    <col min="24" max="24" width="12.7109375" style="9" hidden="1" customWidth="1"/>
    <col min="25" max="16384" width="9.140625" style="9" customWidth="1"/>
  </cols>
  <sheetData>
    <row r="1" spans="1:23" ht="15">
      <c r="A1" s="39"/>
      <c r="B1" s="39"/>
      <c r="C1" s="39"/>
      <c r="D1" s="39"/>
      <c r="E1" s="39"/>
      <c r="F1" s="39"/>
      <c r="G1" s="39"/>
      <c r="H1" s="39"/>
      <c r="I1" s="39"/>
      <c r="J1" s="77" t="s">
        <v>112</v>
      </c>
      <c r="K1" s="109"/>
      <c r="L1" s="39" t="s">
        <v>16</v>
      </c>
      <c r="N1" s="110"/>
      <c r="W1" s="43" t="s">
        <v>0</v>
      </c>
    </row>
    <row r="2" spans="1:24" ht="15">
      <c r="A2" s="40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X2" s="9" t="s">
        <v>8</v>
      </c>
    </row>
    <row r="3" spans="1:24" ht="15">
      <c r="A3" s="39"/>
      <c r="B3" s="39"/>
      <c r="C3" s="41"/>
      <c r="D3" s="41" t="s">
        <v>5</v>
      </c>
      <c r="E3" s="42" t="s">
        <v>128</v>
      </c>
      <c r="F3" s="42"/>
      <c r="G3" s="42"/>
      <c r="H3" s="42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9" t="s">
        <v>24</v>
      </c>
    </row>
    <row r="4" spans="1:24" ht="15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9" t="s">
        <v>110</v>
      </c>
    </row>
    <row r="5" spans="1:22" ht="15">
      <c r="A5" s="57"/>
      <c r="B5" s="57"/>
      <c r="C5" s="57"/>
      <c r="D5" s="41" t="s">
        <v>111</v>
      </c>
      <c r="E5" s="108"/>
      <c r="F5" s="42"/>
      <c r="G5" s="42"/>
      <c r="H5" s="42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11" t="s">
        <v>14</v>
      </c>
      <c r="V5" s="11" t="s">
        <v>117</v>
      </c>
    </row>
    <row r="6" spans="1:22" ht="15">
      <c r="A6" s="12"/>
      <c r="B6" s="69" t="s">
        <v>8</v>
      </c>
      <c r="D6" s="108"/>
      <c r="E6" s="10"/>
      <c r="F6" s="10"/>
      <c r="U6" s="13"/>
      <c r="V6" s="13"/>
    </row>
    <row r="7" spans="1:22" ht="15">
      <c r="A7" s="14"/>
      <c r="B7" s="9" t="s">
        <v>11</v>
      </c>
      <c r="U7" s="15">
        <v>16</v>
      </c>
      <c r="V7" s="13" t="s">
        <v>113</v>
      </c>
    </row>
    <row r="8" spans="1:22" ht="15">
      <c r="A8" s="14"/>
      <c r="B8" s="9" t="s">
        <v>15</v>
      </c>
      <c r="U8" s="15">
        <v>12</v>
      </c>
      <c r="V8" s="13" t="s">
        <v>114</v>
      </c>
    </row>
    <row r="9" spans="1:22" ht="15">
      <c r="A9" s="14"/>
      <c r="B9" s="16" t="s">
        <v>12</v>
      </c>
      <c r="U9" s="15">
        <v>6</v>
      </c>
      <c r="V9" s="13" t="s">
        <v>115</v>
      </c>
    </row>
    <row r="10" spans="1:24" ht="15.75" thickBot="1">
      <c r="A10" s="14"/>
      <c r="B10" s="9" t="s">
        <v>79</v>
      </c>
      <c r="U10" s="15">
        <v>0</v>
      </c>
      <c r="V10" s="13" t="s">
        <v>116</v>
      </c>
      <c r="W10" s="17"/>
      <c r="X10" s="17"/>
    </row>
    <row r="11" spans="1:24" ht="15">
      <c r="A11" s="12"/>
      <c r="B11" s="13"/>
      <c r="C11" s="13"/>
      <c r="D11" s="176" t="s">
        <v>13</v>
      </c>
      <c r="E11" s="181">
        <v>1</v>
      </c>
      <c r="F11" s="182">
        <v>1</v>
      </c>
      <c r="G11" s="182">
        <v>1</v>
      </c>
      <c r="H11" s="183">
        <v>2</v>
      </c>
      <c r="I11" s="194">
        <v>1</v>
      </c>
      <c r="J11" s="195">
        <v>2</v>
      </c>
      <c r="K11" s="196">
        <v>1</v>
      </c>
      <c r="L11" s="181">
        <v>2</v>
      </c>
      <c r="M11" s="197">
        <v>1</v>
      </c>
      <c r="N11" s="183">
        <v>1</v>
      </c>
      <c r="O11" s="198">
        <v>1</v>
      </c>
      <c r="P11" s="201">
        <v>3</v>
      </c>
      <c r="Q11" s="158"/>
      <c r="R11" s="158"/>
      <c r="S11" s="158"/>
      <c r="T11" s="158"/>
      <c r="W11" s="17"/>
      <c r="X11" s="18" t="s">
        <v>17</v>
      </c>
    </row>
    <row r="12" spans="1:24" ht="15.75" thickBot="1">
      <c r="A12" s="12"/>
      <c r="B12" s="13"/>
      <c r="C12" s="13"/>
      <c r="D12" s="176" t="s">
        <v>94</v>
      </c>
      <c r="E12" s="184">
        <f>IF(COUNTIF($D$15:$D$54,"&gt;0")=0,"",_xlfn.SUMIFS(E$15:E$54,$D$15:$D$54,"&gt;0")/COUNTIF($D$15:$D$54,"&gt;0"))</f>
      </c>
      <c r="F12" s="63">
        <f aca="true" t="shared" si="0" ref="F12:P12">IF(COUNTIF($D$15:$D$54,"&gt;0")=0,"",_xlfn.SUMIFS(F$15:F$54,$D$15:$D$54,"&gt;0")/COUNTIF($D$15:$D$54,"&gt;0"))</f>
      </c>
      <c r="G12" s="63">
        <f t="shared" si="0"/>
      </c>
      <c r="H12" s="185">
        <f t="shared" si="0"/>
      </c>
      <c r="I12" s="179">
        <f t="shared" si="0"/>
      </c>
      <c r="J12" s="63">
        <f t="shared" si="0"/>
      </c>
      <c r="K12" s="192">
        <f t="shared" si="0"/>
      </c>
      <c r="L12" s="184">
        <f t="shared" si="0"/>
      </c>
      <c r="M12" s="192">
        <f t="shared" si="0"/>
      </c>
      <c r="N12" s="185">
        <f t="shared" si="0"/>
      </c>
      <c r="O12" s="199">
        <f t="shared" si="0"/>
      </c>
      <c r="P12" s="185">
        <f t="shared" si="0"/>
      </c>
      <c r="Q12" s="159"/>
      <c r="R12" s="159"/>
      <c r="S12" s="159"/>
      <c r="T12" s="159"/>
      <c r="W12" s="17"/>
      <c r="X12" s="18"/>
    </row>
    <row r="13" spans="1:24" ht="15.75" thickBot="1">
      <c r="A13" s="12"/>
      <c r="B13" s="65"/>
      <c r="C13" s="65"/>
      <c r="D13" s="177" t="s">
        <v>95</v>
      </c>
      <c r="E13" s="186">
        <f>IF(COUNTIF($D$15:$D$54,"&gt;0")=0,"",E12/E11)</f>
      </c>
      <c r="F13" s="64">
        <f aca="true" t="shared" si="1" ref="F13:K13">IF(COUNTIF($D$15:$D$54,"&gt;0")=0,"",F12/F11)</f>
      </c>
      <c r="G13" s="64">
        <f t="shared" si="1"/>
      </c>
      <c r="H13" s="187">
        <f t="shared" si="1"/>
      </c>
      <c r="I13" s="180">
        <f t="shared" si="1"/>
      </c>
      <c r="J13" s="64">
        <f t="shared" si="1"/>
      </c>
      <c r="K13" s="193">
        <f t="shared" si="1"/>
      </c>
      <c r="L13" s="186">
        <f>IF(COUNTIF($D$15:$D$54,"&gt;0")=0,"",L12/L11)</f>
      </c>
      <c r="M13" s="193">
        <f>IF(COUNTIF($D$15:$D$54,"&gt;0")=0,"",M12/M11)</f>
      </c>
      <c r="N13" s="187">
        <f>IF(COUNTIF($D$15:$D$54,"&gt;0")=0,"",N12/N11)</f>
      </c>
      <c r="O13" s="200">
        <f>IF(COUNTIF($D$15:$D$54,"&gt;0")=0,"",O12/O11)</f>
      </c>
      <c r="P13" s="187">
        <f>IF(COUNTIF($D$15:$D$54,"&gt;0")=0,"",P12/P11)</f>
      </c>
      <c r="Q13" s="271" t="s">
        <v>106</v>
      </c>
      <c r="R13" s="271"/>
      <c r="S13" s="271"/>
      <c r="T13" s="272"/>
      <c r="W13" s="17"/>
      <c r="X13" s="18"/>
    </row>
    <row r="14" spans="1:24" ht="60.75" thickBot="1">
      <c r="A14" s="66" t="s">
        <v>1</v>
      </c>
      <c r="B14" s="67" t="s">
        <v>2</v>
      </c>
      <c r="C14" s="68" t="s">
        <v>10</v>
      </c>
      <c r="D14" s="178" t="s">
        <v>3</v>
      </c>
      <c r="E14" s="58">
        <v>1</v>
      </c>
      <c r="F14" s="59">
        <v>2</v>
      </c>
      <c r="G14" s="60">
        <v>3</v>
      </c>
      <c r="H14" s="188">
        <v>4</v>
      </c>
      <c r="I14" s="160">
        <v>5</v>
      </c>
      <c r="J14" s="175">
        <v>6</v>
      </c>
      <c r="K14" s="61">
        <v>7</v>
      </c>
      <c r="L14" s="62">
        <v>8</v>
      </c>
      <c r="M14" s="61">
        <v>9</v>
      </c>
      <c r="N14" s="188">
        <v>10</v>
      </c>
      <c r="O14" s="160">
        <v>11</v>
      </c>
      <c r="P14" s="188">
        <v>12</v>
      </c>
      <c r="Q14" s="19" t="s">
        <v>105</v>
      </c>
      <c r="R14" s="164" t="s">
        <v>107</v>
      </c>
      <c r="S14" s="164" t="s">
        <v>108</v>
      </c>
      <c r="T14" s="165" t="s">
        <v>109</v>
      </c>
      <c r="U14" s="19" t="s">
        <v>4</v>
      </c>
      <c r="V14" s="20" t="s">
        <v>117</v>
      </c>
      <c r="W14" s="21" t="s">
        <v>88</v>
      </c>
      <c r="X14" s="22" t="s">
        <v>87</v>
      </c>
    </row>
    <row r="15" spans="1:24" ht="15">
      <c r="A15" s="79">
        <v>1</v>
      </c>
      <c r="B15" s="80"/>
      <c r="C15" s="81"/>
      <c r="D15" s="82"/>
      <c r="E15" s="83"/>
      <c r="F15" s="84"/>
      <c r="G15" s="85"/>
      <c r="H15" s="189"/>
      <c r="I15" s="161"/>
      <c r="J15" s="84"/>
      <c r="K15" s="86"/>
      <c r="L15" s="87"/>
      <c r="M15" s="86"/>
      <c r="N15" s="189"/>
      <c r="O15" s="161"/>
      <c r="P15" s="189"/>
      <c r="Q15" s="166">
        <f>IF(SUM($D15)&gt;0,IF(SUM(E15:H15)&gt;=SUM(E$11:H$11)/2,"да","нет"),"")</f>
      </c>
      <c r="R15" s="167">
        <f>IF(SUM($D15)&gt;0,IF(SUM(I15:K15)&gt;=SUM(I$11:K$11)/2,"да","нет"),"")</f>
      </c>
      <c r="S15" s="167">
        <f>IF(SUM($D15)&gt;0,IF(SUM(L15:N15)&gt;=SUM(L$11:N$11)/2,"да","нет"),"")</f>
      </c>
      <c r="T15" s="168">
        <f>IF(SUM($D15)&gt;0,IF(SUM(O15:P15)&gt;=SUM(O$11:P$11)/2,"да","нет"),"")</f>
      </c>
      <c r="U15" s="23">
        <f aca="true" t="shared" si="2" ref="U15:U54">IF(SUM(D15)&gt;0,SUM(E15:P15),"")</f>
      </c>
      <c r="V15" s="24">
        <f aca="true" t="shared" si="3" ref="V15:V54">IF(SUM(D15)&gt;0,IF(U15&gt;=$U$7,$V$7,IF(U15&gt;=$U$8,$V$8,IF(U15&gt;=$U$9,$V$9,$V$10))),"")</f>
      </c>
      <c r="W15" s="25">
        <f>IF(B15="","",IF(AND(SUM($D15)=0,COUNTA($E15:$P15)&gt;0),$D$57,IF(OR(E15&gt;E$11,F15&gt;F$11,G15&gt;G$11,H15&gt;H$11,I15&gt;I$11,J15&gt;J$11,K15&gt;K$11,L15&gt;L$11,M15&gt;M$11,N15&gt;N$11,O15&gt;O$11,P15&gt;P$11),$D$58,"нет")))</f>
      </c>
      <c r="X15" s="26">
        <f>IF(W15="","",IF(W15="нет",0,1))</f>
      </c>
    </row>
    <row r="16" spans="1:24" ht="15">
      <c r="A16" s="88">
        <v>2</v>
      </c>
      <c r="B16" s="89"/>
      <c r="C16" s="90"/>
      <c r="D16" s="91"/>
      <c r="E16" s="92"/>
      <c r="F16" s="93"/>
      <c r="G16" s="94"/>
      <c r="H16" s="190"/>
      <c r="I16" s="162"/>
      <c r="J16" s="93"/>
      <c r="K16" s="95"/>
      <c r="L16" s="96"/>
      <c r="M16" s="95"/>
      <c r="N16" s="190"/>
      <c r="O16" s="162"/>
      <c r="P16" s="190"/>
      <c r="Q16" s="169">
        <f aca="true" t="shared" si="4" ref="Q16:Q54">IF(SUM($D16)&gt;0,IF(SUM(E16:H16)&gt;=SUM(E$11:H$11)/2,"да","нет"),"")</f>
      </c>
      <c r="R16" s="170">
        <f aca="true" t="shared" si="5" ref="R16:R54">IF(SUM($D16)&gt;0,IF(SUM(I16:K16)&gt;=SUM(I$11:K$11)/2,"да","нет"),"")</f>
      </c>
      <c r="S16" s="170">
        <f aca="true" t="shared" si="6" ref="S16:S54">IF(SUM($D16)&gt;0,IF(SUM(L16:N16)&gt;=SUM(L$11:N$11)/2,"да","нет"),"")</f>
      </c>
      <c r="T16" s="171">
        <f aca="true" t="shared" si="7" ref="T16:T54">IF(SUM($D16)&gt;0,IF(SUM(O16:P16)&gt;=SUM(O$11:P$11)/2,"да","нет"),"")</f>
      </c>
      <c r="U16" s="27">
        <f t="shared" si="2"/>
      </c>
      <c r="V16" s="28">
        <f t="shared" si="3"/>
      </c>
      <c r="W16" s="29">
        <f aca="true" t="shared" si="8" ref="W16:W54">IF(B16="","",IF(AND(SUM($D16)=0,COUNTA($E16:$P16)&gt;0),$D$57,IF(OR(E16&gt;E$11,F16&gt;F$11,G16&gt;G$11,H16&gt;H$11,I16&gt;I$11,J16&gt;J$11,K16&gt;K$11,L16&gt;L$11,M16&gt;M$11,N16&gt;N$11,O16&gt;O$11,P16&gt;P$11),$D$58,"нет")))</f>
      </c>
      <c r="X16" s="30">
        <f aca="true" t="shared" si="9" ref="X16:X39">IF(W16="","",IF(W16="нет",0,1))</f>
      </c>
    </row>
    <row r="17" spans="1:24" ht="15">
      <c r="A17" s="88">
        <v>3</v>
      </c>
      <c r="B17" s="89"/>
      <c r="C17" s="90"/>
      <c r="D17" s="91"/>
      <c r="E17" s="92"/>
      <c r="F17" s="93"/>
      <c r="G17" s="94"/>
      <c r="H17" s="190"/>
      <c r="I17" s="162"/>
      <c r="J17" s="93"/>
      <c r="K17" s="95"/>
      <c r="L17" s="96"/>
      <c r="M17" s="95"/>
      <c r="N17" s="190"/>
      <c r="O17" s="162"/>
      <c r="P17" s="190"/>
      <c r="Q17" s="169">
        <f t="shared" si="4"/>
      </c>
      <c r="R17" s="170">
        <f t="shared" si="5"/>
      </c>
      <c r="S17" s="170">
        <f t="shared" si="6"/>
      </c>
      <c r="T17" s="171">
        <f t="shared" si="7"/>
      </c>
      <c r="U17" s="27">
        <f t="shared" si="2"/>
      </c>
      <c r="V17" s="28">
        <f t="shared" si="3"/>
      </c>
      <c r="W17" s="29">
        <f t="shared" si="8"/>
      </c>
      <c r="X17" s="30">
        <f t="shared" si="9"/>
      </c>
    </row>
    <row r="18" spans="1:24" ht="15">
      <c r="A18" s="88">
        <v>4</v>
      </c>
      <c r="B18" s="89"/>
      <c r="C18" s="90"/>
      <c r="D18" s="91"/>
      <c r="E18" s="92"/>
      <c r="F18" s="93"/>
      <c r="G18" s="94"/>
      <c r="H18" s="190"/>
      <c r="I18" s="162"/>
      <c r="J18" s="93"/>
      <c r="K18" s="95"/>
      <c r="L18" s="96"/>
      <c r="M18" s="95"/>
      <c r="N18" s="190"/>
      <c r="O18" s="162"/>
      <c r="P18" s="190"/>
      <c r="Q18" s="169">
        <f t="shared" si="4"/>
      </c>
      <c r="R18" s="170">
        <f t="shared" si="5"/>
      </c>
      <c r="S18" s="170">
        <f t="shared" si="6"/>
      </c>
      <c r="T18" s="171">
        <f t="shared" si="7"/>
      </c>
      <c r="U18" s="27">
        <f t="shared" si="2"/>
      </c>
      <c r="V18" s="28">
        <f t="shared" si="3"/>
      </c>
      <c r="W18" s="29">
        <f t="shared" si="8"/>
      </c>
      <c r="X18" s="30">
        <f t="shared" si="9"/>
      </c>
    </row>
    <row r="19" spans="1:24" ht="15.75" thickBot="1">
      <c r="A19" s="97">
        <v>5</v>
      </c>
      <c r="B19" s="98"/>
      <c r="C19" s="99"/>
      <c r="D19" s="100"/>
      <c r="E19" s="101"/>
      <c r="F19" s="102"/>
      <c r="G19" s="103"/>
      <c r="H19" s="191"/>
      <c r="I19" s="163"/>
      <c r="J19" s="102"/>
      <c r="K19" s="104"/>
      <c r="L19" s="105"/>
      <c r="M19" s="104"/>
      <c r="N19" s="191"/>
      <c r="O19" s="163"/>
      <c r="P19" s="191"/>
      <c r="Q19" s="172">
        <f t="shared" si="4"/>
      </c>
      <c r="R19" s="173">
        <f t="shared" si="5"/>
      </c>
      <c r="S19" s="173">
        <f t="shared" si="6"/>
      </c>
      <c r="T19" s="174">
        <f t="shared" si="7"/>
      </c>
      <c r="U19" s="31">
        <f t="shared" si="2"/>
      </c>
      <c r="V19" s="32">
        <f t="shared" si="3"/>
      </c>
      <c r="W19" s="33">
        <f t="shared" si="8"/>
      </c>
      <c r="X19" s="34">
        <f t="shared" si="9"/>
      </c>
    </row>
    <row r="20" spans="1:24" ht="15">
      <c r="A20" s="106">
        <v>6</v>
      </c>
      <c r="B20" s="80"/>
      <c r="C20" s="81"/>
      <c r="D20" s="82"/>
      <c r="E20" s="83"/>
      <c r="F20" s="84"/>
      <c r="G20" s="85"/>
      <c r="H20" s="189"/>
      <c r="I20" s="161"/>
      <c r="J20" s="84"/>
      <c r="K20" s="86"/>
      <c r="L20" s="87"/>
      <c r="M20" s="86"/>
      <c r="N20" s="189"/>
      <c r="O20" s="161"/>
      <c r="P20" s="189"/>
      <c r="Q20" s="166">
        <f t="shared" si="4"/>
      </c>
      <c r="R20" s="167">
        <f t="shared" si="5"/>
      </c>
      <c r="S20" s="167">
        <f t="shared" si="6"/>
      </c>
      <c r="T20" s="168">
        <f t="shared" si="7"/>
      </c>
      <c r="U20" s="35">
        <f t="shared" si="2"/>
      </c>
      <c r="V20" s="36">
        <f t="shared" si="3"/>
      </c>
      <c r="W20" s="25">
        <f t="shared" si="8"/>
      </c>
      <c r="X20" s="26">
        <f t="shared" si="9"/>
      </c>
    </row>
    <row r="21" spans="1:24" ht="15">
      <c r="A21" s="88">
        <v>7</v>
      </c>
      <c r="B21" s="89"/>
      <c r="C21" s="90"/>
      <c r="D21" s="91"/>
      <c r="E21" s="92"/>
      <c r="F21" s="93"/>
      <c r="G21" s="94"/>
      <c r="H21" s="190"/>
      <c r="I21" s="162"/>
      <c r="J21" s="93"/>
      <c r="K21" s="95"/>
      <c r="L21" s="96"/>
      <c r="M21" s="95"/>
      <c r="N21" s="190"/>
      <c r="O21" s="162"/>
      <c r="P21" s="190"/>
      <c r="Q21" s="169">
        <f t="shared" si="4"/>
      </c>
      <c r="R21" s="170">
        <f t="shared" si="5"/>
      </c>
      <c r="S21" s="170">
        <f t="shared" si="6"/>
      </c>
      <c r="T21" s="171">
        <f t="shared" si="7"/>
      </c>
      <c r="U21" s="27">
        <f t="shared" si="2"/>
      </c>
      <c r="V21" s="28">
        <f t="shared" si="3"/>
      </c>
      <c r="W21" s="29">
        <f t="shared" si="8"/>
      </c>
      <c r="X21" s="30">
        <f t="shared" si="9"/>
      </c>
    </row>
    <row r="22" spans="1:24" ht="15">
      <c r="A22" s="88">
        <v>8</v>
      </c>
      <c r="B22" s="89"/>
      <c r="C22" s="90"/>
      <c r="D22" s="91"/>
      <c r="E22" s="92"/>
      <c r="F22" s="93"/>
      <c r="G22" s="94"/>
      <c r="H22" s="190"/>
      <c r="I22" s="162"/>
      <c r="J22" s="93"/>
      <c r="K22" s="95"/>
      <c r="L22" s="96"/>
      <c r="M22" s="95"/>
      <c r="N22" s="190"/>
      <c r="O22" s="162"/>
      <c r="P22" s="190"/>
      <c r="Q22" s="169">
        <f t="shared" si="4"/>
      </c>
      <c r="R22" s="170">
        <f t="shared" si="5"/>
      </c>
      <c r="S22" s="170">
        <f t="shared" si="6"/>
      </c>
      <c r="T22" s="171">
        <f t="shared" si="7"/>
      </c>
      <c r="U22" s="27">
        <f t="shared" si="2"/>
      </c>
      <c r="V22" s="28">
        <f t="shared" si="3"/>
      </c>
      <c r="W22" s="29">
        <f t="shared" si="8"/>
      </c>
      <c r="X22" s="30">
        <f t="shared" si="9"/>
      </c>
    </row>
    <row r="23" spans="1:24" ht="15">
      <c r="A23" s="88">
        <v>9</v>
      </c>
      <c r="B23" s="89"/>
      <c r="C23" s="90"/>
      <c r="D23" s="91"/>
      <c r="E23" s="92"/>
      <c r="F23" s="93"/>
      <c r="G23" s="94"/>
      <c r="H23" s="190"/>
      <c r="I23" s="162"/>
      <c r="J23" s="93"/>
      <c r="K23" s="95"/>
      <c r="L23" s="96"/>
      <c r="M23" s="95"/>
      <c r="N23" s="190"/>
      <c r="O23" s="162"/>
      <c r="P23" s="190"/>
      <c r="Q23" s="169">
        <f t="shared" si="4"/>
      </c>
      <c r="R23" s="170">
        <f t="shared" si="5"/>
      </c>
      <c r="S23" s="170">
        <f t="shared" si="6"/>
      </c>
      <c r="T23" s="171">
        <f t="shared" si="7"/>
      </c>
      <c r="U23" s="27">
        <f t="shared" si="2"/>
      </c>
      <c r="V23" s="28">
        <f t="shared" si="3"/>
      </c>
      <c r="W23" s="29">
        <f t="shared" si="8"/>
      </c>
      <c r="X23" s="30">
        <f t="shared" si="9"/>
      </c>
    </row>
    <row r="24" spans="1:24" ht="15.75" thickBot="1">
      <c r="A24" s="107">
        <v>10</v>
      </c>
      <c r="B24" s="98"/>
      <c r="C24" s="99"/>
      <c r="D24" s="100"/>
      <c r="E24" s="101"/>
      <c r="F24" s="102"/>
      <c r="G24" s="103"/>
      <c r="H24" s="191"/>
      <c r="I24" s="163"/>
      <c r="J24" s="102"/>
      <c r="K24" s="104"/>
      <c r="L24" s="105"/>
      <c r="M24" s="104"/>
      <c r="N24" s="191"/>
      <c r="O24" s="163"/>
      <c r="P24" s="191"/>
      <c r="Q24" s="172">
        <f t="shared" si="4"/>
      </c>
      <c r="R24" s="173">
        <f t="shared" si="5"/>
      </c>
      <c r="S24" s="173">
        <f t="shared" si="6"/>
      </c>
      <c r="T24" s="174">
        <f t="shared" si="7"/>
      </c>
      <c r="U24" s="37">
        <f t="shared" si="2"/>
      </c>
      <c r="V24" s="38">
        <f t="shared" si="3"/>
      </c>
      <c r="W24" s="33">
        <f t="shared" si="8"/>
      </c>
      <c r="X24" s="34">
        <f t="shared" si="9"/>
      </c>
    </row>
    <row r="25" spans="1:24" ht="15">
      <c r="A25" s="79">
        <v>11</v>
      </c>
      <c r="B25" s="80"/>
      <c r="C25" s="81"/>
      <c r="D25" s="82"/>
      <c r="E25" s="83"/>
      <c r="F25" s="84"/>
      <c r="G25" s="85"/>
      <c r="H25" s="189"/>
      <c r="I25" s="161"/>
      <c r="J25" s="84"/>
      <c r="K25" s="86"/>
      <c r="L25" s="87"/>
      <c r="M25" s="86"/>
      <c r="N25" s="189"/>
      <c r="O25" s="161"/>
      <c r="P25" s="189"/>
      <c r="Q25" s="166">
        <f t="shared" si="4"/>
      </c>
      <c r="R25" s="167">
        <f t="shared" si="5"/>
      </c>
      <c r="S25" s="167">
        <f t="shared" si="6"/>
      </c>
      <c r="T25" s="168">
        <f t="shared" si="7"/>
      </c>
      <c r="U25" s="23">
        <f t="shared" si="2"/>
      </c>
      <c r="V25" s="24">
        <f t="shared" si="3"/>
      </c>
      <c r="W25" s="25">
        <f t="shared" si="8"/>
      </c>
      <c r="X25" s="26">
        <f t="shared" si="9"/>
      </c>
    </row>
    <row r="26" spans="1:24" ht="15">
      <c r="A26" s="88">
        <v>12</v>
      </c>
      <c r="B26" s="89"/>
      <c r="C26" s="90"/>
      <c r="D26" s="91"/>
      <c r="E26" s="92"/>
      <c r="F26" s="93"/>
      <c r="G26" s="94"/>
      <c r="H26" s="190"/>
      <c r="I26" s="162"/>
      <c r="J26" s="93"/>
      <c r="K26" s="95"/>
      <c r="L26" s="96"/>
      <c r="M26" s="95"/>
      <c r="N26" s="190"/>
      <c r="O26" s="162"/>
      <c r="P26" s="190"/>
      <c r="Q26" s="169">
        <f t="shared" si="4"/>
      </c>
      <c r="R26" s="170">
        <f t="shared" si="5"/>
      </c>
      <c r="S26" s="170">
        <f t="shared" si="6"/>
      </c>
      <c r="T26" s="171">
        <f t="shared" si="7"/>
      </c>
      <c r="U26" s="27">
        <f t="shared" si="2"/>
      </c>
      <c r="V26" s="28">
        <f t="shared" si="3"/>
      </c>
      <c r="W26" s="29">
        <f t="shared" si="8"/>
      </c>
      <c r="X26" s="30">
        <f t="shared" si="9"/>
      </c>
    </row>
    <row r="27" spans="1:24" ht="15">
      <c r="A27" s="88">
        <v>13</v>
      </c>
      <c r="B27" s="89"/>
      <c r="C27" s="90"/>
      <c r="D27" s="91"/>
      <c r="E27" s="92"/>
      <c r="F27" s="93"/>
      <c r="G27" s="94"/>
      <c r="H27" s="190"/>
      <c r="I27" s="162"/>
      <c r="J27" s="93"/>
      <c r="K27" s="95"/>
      <c r="L27" s="96"/>
      <c r="M27" s="95"/>
      <c r="N27" s="190"/>
      <c r="O27" s="162"/>
      <c r="P27" s="190"/>
      <c r="Q27" s="169">
        <f t="shared" si="4"/>
      </c>
      <c r="R27" s="170">
        <f t="shared" si="5"/>
      </c>
      <c r="S27" s="170">
        <f t="shared" si="6"/>
      </c>
      <c r="T27" s="171">
        <f t="shared" si="7"/>
      </c>
      <c r="U27" s="27">
        <f t="shared" si="2"/>
      </c>
      <c r="V27" s="28">
        <f t="shared" si="3"/>
      </c>
      <c r="W27" s="29">
        <f t="shared" si="8"/>
      </c>
      <c r="X27" s="30">
        <f t="shared" si="9"/>
      </c>
    </row>
    <row r="28" spans="1:24" ht="15">
      <c r="A28" s="88">
        <v>14</v>
      </c>
      <c r="B28" s="89"/>
      <c r="C28" s="90"/>
      <c r="D28" s="91"/>
      <c r="E28" s="92"/>
      <c r="F28" s="93"/>
      <c r="G28" s="94"/>
      <c r="H28" s="190"/>
      <c r="I28" s="162"/>
      <c r="J28" s="93"/>
      <c r="K28" s="95"/>
      <c r="L28" s="96"/>
      <c r="M28" s="95"/>
      <c r="N28" s="190"/>
      <c r="O28" s="162"/>
      <c r="P28" s="190"/>
      <c r="Q28" s="169">
        <f t="shared" si="4"/>
      </c>
      <c r="R28" s="170">
        <f t="shared" si="5"/>
      </c>
      <c r="S28" s="170">
        <f t="shared" si="6"/>
      </c>
      <c r="T28" s="171">
        <f t="shared" si="7"/>
      </c>
      <c r="U28" s="27">
        <f t="shared" si="2"/>
      </c>
      <c r="V28" s="28">
        <f t="shared" si="3"/>
      </c>
      <c r="W28" s="29">
        <f t="shared" si="8"/>
      </c>
      <c r="X28" s="30">
        <f t="shared" si="9"/>
      </c>
    </row>
    <row r="29" spans="1:24" ht="15.75" thickBot="1">
      <c r="A29" s="97">
        <v>15</v>
      </c>
      <c r="B29" s="98"/>
      <c r="C29" s="99"/>
      <c r="D29" s="100"/>
      <c r="E29" s="101"/>
      <c r="F29" s="102"/>
      <c r="G29" s="103"/>
      <c r="H29" s="191"/>
      <c r="I29" s="163"/>
      <c r="J29" s="102"/>
      <c r="K29" s="104"/>
      <c r="L29" s="105"/>
      <c r="M29" s="104"/>
      <c r="N29" s="191"/>
      <c r="O29" s="163"/>
      <c r="P29" s="191"/>
      <c r="Q29" s="172">
        <f t="shared" si="4"/>
      </c>
      <c r="R29" s="173">
        <f t="shared" si="5"/>
      </c>
      <c r="S29" s="173">
        <f t="shared" si="6"/>
      </c>
      <c r="T29" s="174">
        <f t="shared" si="7"/>
      </c>
      <c r="U29" s="31">
        <f t="shared" si="2"/>
      </c>
      <c r="V29" s="32">
        <f t="shared" si="3"/>
      </c>
      <c r="W29" s="33">
        <f t="shared" si="8"/>
      </c>
      <c r="X29" s="34">
        <f t="shared" si="9"/>
      </c>
    </row>
    <row r="30" spans="1:24" ht="15">
      <c r="A30" s="106">
        <v>16</v>
      </c>
      <c r="B30" s="80"/>
      <c r="C30" s="81"/>
      <c r="D30" s="82"/>
      <c r="E30" s="83"/>
      <c r="F30" s="84"/>
      <c r="G30" s="85"/>
      <c r="H30" s="189"/>
      <c r="I30" s="161"/>
      <c r="J30" s="84"/>
      <c r="K30" s="86"/>
      <c r="L30" s="87"/>
      <c r="M30" s="86"/>
      <c r="N30" s="189"/>
      <c r="O30" s="161"/>
      <c r="P30" s="189"/>
      <c r="Q30" s="166">
        <f t="shared" si="4"/>
      </c>
      <c r="R30" s="167">
        <f t="shared" si="5"/>
      </c>
      <c r="S30" s="167">
        <f t="shared" si="6"/>
      </c>
      <c r="T30" s="168">
        <f t="shared" si="7"/>
      </c>
      <c r="U30" s="35">
        <f t="shared" si="2"/>
      </c>
      <c r="V30" s="36">
        <f t="shared" si="3"/>
      </c>
      <c r="W30" s="25">
        <f t="shared" si="8"/>
      </c>
      <c r="X30" s="26">
        <f t="shared" si="9"/>
      </c>
    </row>
    <row r="31" spans="1:24" ht="15">
      <c r="A31" s="88">
        <v>17</v>
      </c>
      <c r="B31" s="89"/>
      <c r="C31" s="90"/>
      <c r="D31" s="91"/>
      <c r="E31" s="92"/>
      <c r="F31" s="93"/>
      <c r="G31" s="94"/>
      <c r="H31" s="190"/>
      <c r="I31" s="162"/>
      <c r="J31" s="93"/>
      <c r="K31" s="95"/>
      <c r="L31" s="96"/>
      <c r="M31" s="95"/>
      <c r="N31" s="190"/>
      <c r="O31" s="162"/>
      <c r="P31" s="190"/>
      <c r="Q31" s="169">
        <f t="shared" si="4"/>
      </c>
      <c r="R31" s="170">
        <f t="shared" si="5"/>
      </c>
      <c r="S31" s="170">
        <f t="shared" si="6"/>
      </c>
      <c r="T31" s="171">
        <f t="shared" si="7"/>
      </c>
      <c r="U31" s="27">
        <f t="shared" si="2"/>
      </c>
      <c r="V31" s="28">
        <f t="shared" si="3"/>
      </c>
      <c r="W31" s="29">
        <f t="shared" si="8"/>
      </c>
      <c r="X31" s="30">
        <f t="shared" si="9"/>
      </c>
    </row>
    <row r="32" spans="1:24" ht="15">
      <c r="A32" s="88">
        <v>18</v>
      </c>
      <c r="B32" s="89"/>
      <c r="C32" s="90"/>
      <c r="D32" s="91"/>
      <c r="E32" s="92"/>
      <c r="F32" s="93"/>
      <c r="G32" s="94"/>
      <c r="H32" s="190"/>
      <c r="I32" s="162"/>
      <c r="J32" s="93"/>
      <c r="K32" s="95"/>
      <c r="L32" s="96"/>
      <c r="M32" s="95"/>
      <c r="N32" s="190"/>
      <c r="O32" s="162"/>
      <c r="P32" s="190"/>
      <c r="Q32" s="169">
        <f t="shared" si="4"/>
      </c>
      <c r="R32" s="170">
        <f t="shared" si="5"/>
      </c>
      <c r="S32" s="170">
        <f t="shared" si="6"/>
      </c>
      <c r="T32" s="171">
        <f t="shared" si="7"/>
      </c>
      <c r="U32" s="27">
        <f t="shared" si="2"/>
      </c>
      <c r="V32" s="28">
        <f t="shared" si="3"/>
      </c>
      <c r="W32" s="29">
        <f t="shared" si="8"/>
      </c>
      <c r="X32" s="30">
        <f t="shared" si="9"/>
      </c>
    </row>
    <row r="33" spans="1:24" ht="15">
      <c r="A33" s="88">
        <v>19</v>
      </c>
      <c r="B33" s="89"/>
      <c r="C33" s="90"/>
      <c r="D33" s="91"/>
      <c r="E33" s="92"/>
      <c r="F33" s="93"/>
      <c r="G33" s="94"/>
      <c r="H33" s="190"/>
      <c r="I33" s="162"/>
      <c r="J33" s="93"/>
      <c r="K33" s="95"/>
      <c r="L33" s="96"/>
      <c r="M33" s="95"/>
      <c r="N33" s="190"/>
      <c r="O33" s="162"/>
      <c r="P33" s="190"/>
      <c r="Q33" s="169">
        <f t="shared" si="4"/>
      </c>
      <c r="R33" s="170">
        <f t="shared" si="5"/>
      </c>
      <c r="S33" s="170">
        <f t="shared" si="6"/>
      </c>
      <c r="T33" s="171">
        <f t="shared" si="7"/>
      </c>
      <c r="U33" s="27">
        <f t="shared" si="2"/>
      </c>
      <c r="V33" s="28">
        <f t="shared" si="3"/>
      </c>
      <c r="W33" s="29">
        <f t="shared" si="8"/>
      </c>
      <c r="X33" s="30">
        <f t="shared" si="9"/>
      </c>
    </row>
    <row r="34" spans="1:24" ht="15.75" thickBot="1">
      <c r="A34" s="107">
        <v>20</v>
      </c>
      <c r="B34" s="98"/>
      <c r="C34" s="99"/>
      <c r="D34" s="100"/>
      <c r="E34" s="101"/>
      <c r="F34" s="102"/>
      <c r="G34" s="103"/>
      <c r="H34" s="191"/>
      <c r="I34" s="163"/>
      <c r="J34" s="102"/>
      <c r="K34" s="104"/>
      <c r="L34" s="105"/>
      <c r="M34" s="104"/>
      <c r="N34" s="191"/>
      <c r="O34" s="163"/>
      <c r="P34" s="191"/>
      <c r="Q34" s="172">
        <f t="shared" si="4"/>
      </c>
      <c r="R34" s="173">
        <f t="shared" si="5"/>
      </c>
      <c r="S34" s="173">
        <f t="shared" si="6"/>
      </c>
      <c r="T34" s="174">
        <f t="shared" si="7"/>
      </c>
      <c r="U34" s="37">
        <f t="shared" si="2"/>
      </c>
      <c r="V34" s="38">
        <f t="shared" si="3"/>
      </c>
      <c r="W34" s="33">
        <f t="shared" si="8"/>
      </c>
      <c r="X34" s="34">
        <f t="shared" si="9"/>
      </c>
    </row>
    <row r="35" spans="1:24" ht="15">
      <c r="A35" s="79">
        <v>21</v>
      </c>
      <c r="B35" s="80"/>
      <c r="C35" s="81"/>
      <c r="D35" s="82"/>
      <c r="E35" s="83"/>
      <c r="F35" s="84"/>
      <c r="G35" s="85"/>
      <c r="H35" s="189"/>
      <c r="I35" s="161"/>
      <c r="J35" s="84"/>
      <c r="K35" s="86"/>
      <c r="L35" s="87"/>
      <c r="M35" s="86"/>
      <c r="N35" s="189"/>
      <c r="O35" s="161"/>
      <c r="P35" s="189"/>
      <c r="Q35" s="166">
        <f t="shared" si="4"/>
      </c>
      <c r="R35" s="167">
        <f t="shared" si="5"/>
      </c>
      <c r="S35" s="167">
        <f t="shared" si="6"/>
      </c>
      <c r="T35" s="168">
        <f t="shared" si="7"/>
      </c>
      <c r="U35" s="23">
        <f t="shared" si="2"/>
      </c>
      <c r="V35" s="24">
        <f t="shared" si="3"/>
      </c>
      <c r="W35" s="25">
        <f t="shared" si="8"/>
      </c>
      <c r="X35" s="26">
        <f t="shared" si="9"/>
      </c>
    </row>
    <row r="36" spans="1:24" ht="15">
      <c r="A36" s="88">
        <v>22</v>
      </c>
      <c r="B36" s="89"/>
      <c r="C36" s="90"/>
      <c r="D36" s="91"/>
      <c r="E36" s="92"/>
      <c r="F36" s="93"/>
      <c r="G36" s="94"/>
      <c r="H36" s="190"/>
      <c r="I36" s="162"/>
      <c r="J36" s="93"/>
      <c r="K36" s="95"/>
      <c r="L36" s="96"/>
      <c r="M36" s="95"/>
      <c r="N36" s="190"/>
      <c r="O36" s="162"/>
      <c r="P36" s="190"/>
      <c r="Q36" s="169">
        <f t="shared" si="4"/>
      </c>
      <c r="R36" s="170">
        <f t="shared" si="5"/>
      </c>
      <c r="S36" s="170">
        <f t="shared" si="6"/>
      </c>
      <c r="T36" s="171">
        <f t="shared" si="7"/>
      </c>
      <c r="U36" s="27">
        <f t="shared" si="2"/>
      </c>
      <c r="V36" s="28">
        <f t="shared" si="3"/>
      </c>
      <c r="W36" s="29">
        <f t="shared" si="8"/>
      </c>
      <c r="X36" s="30">
        <f t="shared" si="9"/>
      </c>
    </row>
    <row r="37" spans="1:24" ht="15">
      <c r="A37" s="88">
        <v>23</v>
      </c>
      <c r="B37" s="89"/>
      <c r="C37" s="90"/>
      <c r="D37" s="91"/>
      <c r="E37" s="92"/>
      <c r="F37" s="93"/>
      <c r="G37" s="94"/>
      <c r="H37" s="190"/>
      <c r="I37" s="162"/>
      <c r="J37" s="93"/>
      <c r="K37" s="95"/>
      <c r="L37" s="96"/>
      <c r="M37" s="95"/>
      <c r="N37" s="190"/>
      <c r="O37" s="162"/>
      <c r="P37" s="190"/>
      <c r="Q37" s="169">
        <f t="shared" si="4"/>
      </c>
      <c r="R37" s="170">
        <f t="shared" si="5"/>
      </c>
      <c r="S37" s="170">
        <f t="shared" si="6"/>
      </c>
      <c r="T37" s="171">
        <f t="shared" si="7"/>
      </c>
      <c r="U37" s="27">
        <f t="shared" si="2"/>
      </c>
      <c r="V37" s="28">
        <f t="shared" si="3"/>
      </c>
      <c r="W37" s="29">
        <f t="shared" si="8"/>
      </c>
      <c r="X37" s="30">
        <f t="shared" si="9"/>
      </c>
    </row>
    <row r="38" spans="1:24" ht="15">
      <c r="A38" s="88">
        <v>24</v>
      </c>
      <c r="B38" s="89"/>
      <c r="C38" s="90"/>
      <c r="D38" s="91"/>
      <c r="E38" s="92"/>
      <c r="F38" s="93"/>
      <c r="G38" s="94"/>
      <c r="H38" s="190"/>
      <c r="I38" s="162"/>
      <c r="J38" s="93"/>
      <c r="K38" s="95"/>
      <c r="L38" s="96"/>
      <c r="M38" s="95"/>
      <c r="N38" s="190"/>
      <c r="O38" s="162"/>
      <c r="P38" s="190"/>
      <c r="Q38" s="169">
        <f t="shared" si="4"/>
      </c>
      <c r="R38" s="170">
        <f t="shared" si="5"/>
      </c>
      <c r="S38" s="170">
        <f t="shared" si="6"/>
      </c>
      <c r="T38" s="171">
        <f t="shared" si="7"/>
      </c>
      <c r="U38" s="27">
        <f t="shared" si="2"/>
      </c>
      <c r="V38" s="28">
        <f t="shared" si="3"/>
      </c>
      <c r="W38" s="29">
        <f t="shared" si="8"/>
      </c>
      <c r="X38" s="30">
        <f t="shared" si="9"/>
      </c>
    </row>
    <row r="39" spans="1:24" ht="15.75" thickBot="1">
      <c r="A39" s="97">
        <v>25</v>
      </c>
      <c r="B39" s="98"/>
      <c r="C39" s="99"/>
      <c r="D39" s="100"/>
      <c r="E39" s="101"/>
      <c r="F39" s="102"/>
      <c r="G39" s="103"/>
      <c r="H39" s="191"/>
      <c r="I39" s="163"/>
      <c r="J39" s="102"/>
      <c r="K39" s="104"/>
      <c r="L39" s="105"/>
      <c r="M39" s="104"/>
      <c r="N39" s="191"/>
      <c r="O39" s="163"/>
      <c r="P39" s="191"/>
      <c r="Q39" s="172">
        <f t="shared" si="4"/>
      </c>
      <c r="R39" s="173">
        <f t="shared" si="5"/>
      </c>
      <c r="S39" s="173">
        <f t="shared" si="6"/>
      </c>
      <c r="T39" s="174">
        <f t="shared" si="7"/>
      </c>
      <c r="U39" s="31">
        <f t="shared" si="2"/>
      </c>
      <c r="V39" s="32">
        <f t="shared" si="3"/>
      </c>
      <c r="W39" s="33">
        <f t="shared" si="8"/>
      </c>
      <c r="X39" s="34">
        <f t="shared" si="9"/>
      </c>
    </row>
    <row r="40" spans="1:24" ht="15">
      <c r="A40" s="79">
        <v>26</v>
      </c>
      <c r="B40" s="80"/>
      <c r="C40" s="81"/>
      <c r="D40" s="82"/>
      <c r="E40" s="83"/>
      <c r="F40" s="84"/>
      <c r="G40" s="85"/>
      <c r="H40" s="189"/>
      <c r="I40" s="161"/>
      <c r="J40" s="84"/>
      <c r="K40" s="86"/>
      <c r="L40" s="87"/>
      <c r="M40" s="86"/>
      <c r="N40" s="189"/>
      <c r="O40" s="161"/>
      <c r="P40" s="189"/>
      <c r="Q40" s="166">
        <f t="shared" si="4"/>
      </c>
      <c r="R40" s="167">
        <f t="shared" si="5"/>
      </c>
      <c r="S40" s="167">
        <f t="shared" si="6"/>
      </c>
      <c r="T40" s="168">
        <f t="shared" si="7"/>
      </c>
      <c r="U40" s="23">
        <f t="shared" si="2"/>
      </c>
      <c r="V40" s="24">
        <f t="shared" si="3"/>
      </c>
      <c r="W40" s="25">
        <f t="shared" si="8"/>
      </c>
      <c r="X40" s="26">
        <f aca="true" t="shared" si="10" ref="X40:X54">IF(W40="","",IF(W40="нет",0,1))</f>
      </c>
    </row>
    <row r="41" spans="1:24" ht="15">
      <c r="A41" s="88">
        <v>27</v>
      </c>
      <c r="B41" s="89"/>
      <c r="C41" s="90"/>
      <c r="D41" s="91"/>
      <c r="E41" s="92"/>
      <c r="F41" s="93"/>
      <c r="G41" s="94"/>
      <c r="H41" s="190"/>
      <c r="I41" s="162"/>
      <c r="J41" s="93"/>
      <c r="K41" s="95"/>
      <c r="L41" s="96"/>
      <c r="M41" s="95"/>
      <c r="N41" s="190"/>
      <c r="O41" s="162"/>
      <c r="P41" s="190"/>
      <c r="Q41" s="169">
        <f t="shared" si="4"/>
      </c>
      <c r="R41" s="170">
        <f t="shared" si="5"/>
      </c>
      <c r="S41" s="170">
        <f t="shared" si="6"/>
      </c>
      <c r="T41" s="171">
        <f t="shared" si="7"/>
      </c>
      <c r="U41" s="27">
        <f t="shared" si="2"/>
      </c>
      <c r="V41" s="28">
        <f t="shared" si="3"/>
      </c>
      <c r="W41" s="29">
        <f t="shared" si="8"/>
      </c>
      <c r="X41" s="30">
        <f t="shared" si="10"/>
      </c>
    </row>
    <row r="42" spans="1:24" ht="15">
      <c r="A42" s="88">
        <v>28</v>
      </c>
      <c r="B42" s="89"/>
      <c r="C42" s="90"/>
      <c r="D42" s="91"/>
      <c r="E42" s="92"/>
      <c r="F42" s="93"/>
      <c r="G42" s="94"/>
      <c r="H42" s="190"/>
      <c r="I42" s="162"/>
      <c r="J42" s="93"/>
      <c r="K42" s="95"/>
      <c r="L42" s="96"/>
      <c r="M42" s="95"/>
      <c r="N42" s="190"/>
      <c r="O42" s="162"/>
      <c r="P42" s="190"/>
      <c r="Q42" s="169">
        <f t="shared" si="4"/>
      </c>
      <c r="R42" s="170">
        <f t="shared" si="5"/>
      </c>
      <c r="S42" s="170">
        <f t="shared" si="6"/>
      </c>
      <c r="T42" s="171">
        <f t="shared" si="7"/>
      </c>
      <c r="U42" s="27">
        <f t="shared" si="2"/>
      </c>
      <c r="V42" s="28">
        <f t="shared" si="3"/>
      </c>
      <c r="W42" s="29">
        <f t="shared" si="8"/>
      </c>
      <c r="X42" s="30">
        <f t="shared" si="10"/>
      </c>
    </row>
    <row r="43" spans="1:24" ht="15">
      <c r="A43" s="88">
        <v>29</v>
      </c>
      <c r="B43" s="89"/>
      <c r="C43" s="90"/>
      <c r="D43" s="91"/>
      <c r="E43" s="92"/>
      <c r="F43" s="93"/>
      <c r="G43" s="94"/>
      <c r="H43" s="190"/>
      <c r="I43" s="162"/>
      <c r="J43" s="93"/>
      <c r="K43" s="95"/>
      <c r="L43" s="96"/>
      <c r="M43" s="95"/>
      <c r="N43" s="190"/>
      <c r="O43" s="162"/>
      <c r="P43" s="190"/>
      <c r="Q43" s="169">
        <f t="shared" si="4"/>
      </c>
      <c r="R43" s="170">
        <f t="shared" si="5"/>
      </c>
      <c r="S43" s="170">
        <f t="shared" si="6"/>
      </c>
      <c r="T43" s="171">
        <f t="shared" si="7"/>
      </c>
      <c r="U43" s="27">
        <f t="shared" si="2"/>
      </c>
      <c r="V43" s="28">
        <f t="shared" si="3"/>
      </c>
      <c r="W43" s="29">
        <f t="shared" si="8"/>
      </c>
      <c r="X43" s="30">
        <f t="shared" si="10"/>
      </c>
    </row>
    <row r="44" spans="1:24" ht="15.75" thickBot="1">
      <c r="A44" s="97">
        <v>30</v>
      </c>
      <c r="B44" s="98"/>
      <c r="C44" s="99"/>
      <c r="D44" s="100"/>
      <c r="E44" s="101"/>
      <c r="F44" s="102"/>
      <c r="G44" s="103"/>
      <c r="H44" s="191"/>
      <c r="I44" s="163"/>
      <c r="J44" s="102"/>
      <c r="K44" s="104"/>
      <c r="L44" s="105"/>
      <c r="M44" s="104"/>
      <c r="N44" s="191"/>
      <c r="O44" s="163"/>
      <c r="P44" s="191"/>
      <c r="Q44" s="172">
        <f t="shared" si="4"/>
      </c>
      <c r="R44" s="173">
        <f t="shared" si="5"/>
      </c>
      <c r="S44" s="173">
        <f t="shared" si="6"/>
      </c>
      <c r="T44" s="174">
        <f t="shared" si="7"/>
      </c>
      <c r="U44" s="31">
        <f t="shared" si="2"/>
      </c>
      <c r="V44" s="32">
        <f t="shared" si="3"/>
      </c>
      <c r="W44" s="33">
        <f t="shared" si="8"/>
      </c>
      <c r="X44" s="34">
        <f t="shared" si="10"/>
      </c>
    </row>
    <row r="45" spans="1:24" ht="15">
      <c r="A45" s="79">
        <v>31</v>
      </c>
      <c r="B45" s="80"/>
      <c r="C45" s="81"/>
      <c r="D45" s="82"/>
      <c r="E45" s="83"/>
      <c r="F45" s="84"/>
      <c r="G45" s="85"/>
      <c r="H45" s="189"/>
      <c r="I45" s="161"/>
      <c r="J45" s="84"/>
      <c r="K45" s="86"/>
      <c r="L45" s="87"/>
      <c r="M45" s="86"/>
      <c r="N45" s="189"/>
      <c r="O45" s="161"/>
      <c r="P45" s="189"/>
      <c r="Q45" s="166">
        <f t="shared" si="4"/>
      </c>
      <c r="R45" s="167">
        <f t="shared" si="5"/>
      </c>
      <c r="S45" s="167">
        <f t="shared" si="6"/>
      </c>
      <c r="T45" s="168">
        <f t="shared" si="7"/>
      </c>
      <c r="U45" s="23">
        <f t="shared" si="2"/>
      </c>
      <c r="V45" s="24">
        <f t="shared" si="3"/>
      </c>
      <c r="W45" s="25">
        <f t="shared" si="8"/>
      </c>
      <c r="X45" s="26">
        <f t="shared" si="10"/>
      </c>
    </row>
    <row r="46" spans="1:24" ht="15">
      <c r="A46" s="88">
        <v>32</v>
      </c>
      <c r="B46" s="89"/>
      <c r="C46" s="90"/>
      <c r="D46" s="91"/>
      <c r="E46" s="92"/>
      <c r="F46" s="93"/>
      <c r="G46" s="94"/>
      <c r="H46" s="190"/>
      <c r="I46" s="162"/>
      <c r="J46" s="93"/>
      <c r="K46" s="95"/>
      <c r="L46" s="96"/>
      <c r="M46" s="95"/>
      <c r="N46" s="190"/>
      <c r="O46" s="162"/>
      <c r="P46" s="190"/>
      <c r="Q46" s="169">
        <f t="shared" si="4"/>
      </c>
      <c r="R46" s="170">
        <f t="shared" si="5"/>
      </c>
      <c r="S46" s="170">
        <f t="shared" si="6"/>
      </c>
      <c r="T46" s="171">
        <f t="shared" si="7"/>
      </c>
      <c r="U46" s="27">
        <f t="shared" si="2"/>
      </c>
      <c r="V46" s="28">
        <f t="shared" si="3"/>
      </c>
      <c r="W46" s="29">
        <f t="shared" si="8"/>
      </c>
      <c r="X46" s="30">
        <f t="shared" si="10"/>
      </c>
    </row>
    <row r="47" spans="1:24" ht="15">
      <c r="A47" s="88">
        <v>33</v>
      </c>
      <c r="B47" s="89"/>
      <c r="C47" s="90"/>
      <c r="D47" s="91"/>
      <c r="E47" s="92"/>
      <c r="F47" s="93"/>
      <c r="G47" s="94"/>
      <c r="H47" s="190"/>
      <c r="I47" s="162"/>
      <c r="J47" s="93"/>
      <c r="K47" s="95"/>
      <c r="L47" s="96"/>
      <c r="M47" s="95"/>
      <c r="N47" s="190"/>
      <c r="O47" s="162"/>
      <c r="P47" s="190"/>
      <c r="Q47" s="169">
        <f t="shared" si="4"/>
      </c>
      <c r="R47" s="170">
        <f t="shared" si="5"/>
      </c>
      <c r="S47" s="170">
        <f t="shared" si="6"/>
      </c>
      <c r="T47" s="171">
        <f t="shared" si="7"/>
      </c>
      <c r="U47" s="27">
        <f t="shared" si="2"/>
      </c>
      <c r="V47" s="28">
        <f t="shared" si="3"/>
      </c>
      <c r="W47" s="29">
        <f t="shared" si="8"/>
      </c>
      <c r="X47" s="30">
        <f t="shared" si="10"/>
      </c>
    </row>
    <row r="48" spans="1:24" ht="15">
      <c r="A48" s="88">
        <v>34</v>
      </c>
      <c r="B48" s="89"/>
      <c r="C48" s="90"/>
      <c r="D48" s="91"/>
      <c r="E48" s="92"/>
      <c r="F48" s="93"/>
      <c r="G48" s="94"/>
      <c r="H48" s="190"/>
      <c r="I48" s="162"/>
      <c r="J48" s="93"/>
      <c r="K48" s="95"/>
      <c r="L48" s="96"/>
      <c r="M48" s="95"/>
      <c r="N48" s="190"/>
      <c r="O48" s="162"/>
      <c r="P48" s="190"/>
      <c r="Q48" s="169">
        <f t="shared" si="4"/>
      </c>
      <c r="R48" s="170">
        <f t="shared" si="5"/>
      </c>
      <c r="S48" s="170">
        <f t="shared" si="6"/>
      </c>
      <c r="T48" s="171">
        <f t="shared" si="7"/>
      </c>
      <c r="U48" s="27">
        <f t="shared" si="2"/>
      </c>
      <c r="V48" s="28">
        <f t="shared" si="3"/>
      </c>
      <c r="W48" s="29">
        <f t="shared" si="8"/>
      </c>
      <c r="X48" s="30">
        <f t="shared" si="10"/>
      </c>
    </row>
    <row r="49" spans="1:24" ht="15.75" thickBot="1">
      <c r="A49" s="97">
        <v>35</v>
      </c>
      <c r="B49" s="98"/>
      <c r="C49" s="99"/>
      <c r="D49" s="100"/>
      <c r="E49" s="101"/>
      <c r="F49" s="102"/>
      <c r="G49" s="103"/>
      <c r="H49" s="191"/>
      <c r="I49" s="163"/>
      <c r="J49" s="102"/>
      <c r="K49" s="104"/>
      <c r="L49" s="105"/>
      <c r="M49" s="104"/>
      <c r="N49" s="191"/>
      <c r="O49" s="163"/>
      <c r="P49" s="191"/>
      <c r="Q49" s="172">
        <f t="shared" si="4"/>
      </c>
      <c r="R49" s="173">
        <f t="shared" si="5"/>
      </c>
      <c r="S49" s="173">
        <f t="shared" si="6"/>
      </c>
      <c r="T49" s="174">
        <f t="shared" si="7"/>
      </c>
      <c r="U49" s="31">
        <f t="shared" si="2"/>
      </c>
      <c r="V49" s="32">
        <f t="shared" si="3"/>
      </c>
      <c r="W49" s="33">
        <f t="shared" si="8"/>
      </c>
      <c r="X49" s="34">
        <f t="shared" si="10"/>
      </c>
    </row>
    <row r="50" spans="1:24" ht="15">
      <c r="A50" s="79">
        <v>36</v>
      </c>
      <c r="B50" s="80"/>
      <c r="C50" s="81"/>
      <c r="D50" s="82"/>
      <c r="E50" s="83"/>
      <c r="F50" s="84"/>
      <c r="G50" s="85"/>
      <c r="H50" s="189"/>
      <c r="I50" s="161"/>
      <c r="J50" s="84"/>
      <c r="K50" s="86"/>
      <c r="L50" s="87"/>
      <c r="M50" s="86"/>
      <c r="N50" s="189"/>
      <c r="O50" s="161"/>
      <c r="P50" s="189"/>
      <c r="Q50" s="166">
        <f t="shared" si="4"/>
      </c>
      <c r="R50" s="167">
        <f t="shared" si="5"/>
      </c>
      <c r="S50" s="167">
        <f t="shared" si="6"/>
      </c>
      <c r="T50" s="168">
        <f t="shared" si="7"/>
      </c>
      <c r="U50" s="23">
        <f t="shared" si="2"/>
      </c>
      <c r="V50" s="24">
        <f t="shared" si="3"/>
      </c>
      <c r="W50" s="25">
        <f t="shared" si="8"/>
      </c>
      <c r="X50" s="26">
        <f t="shared" si="10"/>
      </c>
    </row>
    <row r="51" spans="1:24" ht="15">
      <c r="A51" s="88">
        <v>37</v>
      </c>
      <c r="B51" s="89"/>
      <c r="C51" s="90"/>
      <c r="D51" s="91"/>
      <c r="E51" s="92"/>
      <c r="F51" s="93"/>
      <c r="G51" s="94"/>
      <c r="H51" s="190"/>
      <c r="I51" s="162"/>
      <c r="J51" s="93"/>
      <c r="K51" s="95"/>
      <c r="L51" s="96"/>
      <c r="M51" s="95"/>
      <c r="N51" s="190"/>
      <c r="O51" s="162"/>
      <c r="P51" s="190"/>
      <c r="Q51" s="169">
        <f t="shared" si="4"/>
      </c>
      <c r="R51" s="170">
        <f t="shared" si="5"/>
      </c>
      <c r="S51" s="170">
        <f t="shared" si="6"/>
      </c>
      <c r="T51" s="171">
        <f t="shared" si="7"/>
      </c>
      <c r="U51" s="27">
        <f t="shared" si="2"/>
      </c>
      <c r="V51" s="28">
        <f t="shared" si="3"/>
      </c>
      <c r="W51" s="29">
        <f t="shared" si="8"/>
      </c>
      <c r="X51" s="30">
        <f t="shared" si="10"/>
      </c>
    </row>
    <row r="52" spans="1:24" ht="15">
      <c r="A52" s="88">
        <v>38</v>
      </c>
      <c r="B52" s="89"/>
      <c r="C52" s="90"/>
      <c r="D52" s="91"/>
      <c r="E52" s="92"/>
      <c r="F52" s="93"/>
      <c r="G52" s="94"/>
      <c r="H52" s="190"/>
      <c r="I52" s="162"/>
      <c r="J52" s="93"/>
      <c r="K52" s="95"/>
      <c r="L52" s="96"/>
      <c r="M52" s="95"/>
      <c r="N52" s="190"/>
      <c r="O52" s="162"/>
      <c r="P52" s="190"/>
      <c r="Q52" s="169">
        <f t="shared" si="4"/>
      </c>
      <c r="R52" s="170">
        <f t="shared" si="5"/>
      </c>
      <c r="S52" s="170">
        <f t="shared" si="6"/>
      </c>
      <c r="T52" s="171">
        <f t="shared" si="7"/>
      </c>
      <c r="U52" s="27">
        <f t="shared" si="2"/>
      </c>
      <c r="V52" s="28">
        <f t="shared" si="3"/>
      </c>
      <c r="W52" s="29">
        <f t="shared" si="8"/>
      </c>
      <c r="X52" s="30">
        <f t="shared" si="10"/>
      </c>
    </row>
    <row r="53" spans="1:24" ht="15">
      <c r="A53" s="88">
        <v>39</v>
      </c>
      <c r="B53" s="89"/>
      <c r="C53" s="90"/>
      <c r="D53" s="91"/>
      <c r="E53" s="92"/>
      <c r="F53" s="93"/>
      <c r="G53" s="94"/>
      <c r="H53" s="190"/>
      <c r="I53" s="162"/>
      <c r="J53" s="93"/>
      <c r="K53" s="95"/>
      <c r="L53" s="96"/>
      <c r="M53" s="95"/>
      <c r="N53" s="190"/>
      <c r="O53" s="162"/>
      <c r="P53" s="190"/>
      <c r="Q53" s="169">
        <f t="shared" si="4"/>
      </c>
      <c r="R53" s="170">
        <f t="shared" si="5"/>
      </c>
      <c r="S53" s="170">
        <f t="shared" si="6"/>
      </c>
      <c r="T53" s="171">
        <f t="shared" si="7"/>
      </c>
      <c r="U53" s="27">
        <f t="shared" si="2"/>
      </c>
      <c r="V53" s="28">
        <f t="shared" si="3"/>
      </c>
      <c r="W53" s="29">
        <f t="shared" si="8"/>
      </c>
      <c r="X53" s="30">
        <f t="shared" si="10"/>
      </c>
    </row>
    <row r="54" spans="1:24" ht="15.75" thickBot="1">
      <c r="A54" s="97">
        <v>40</v>
      </c>
      <c r="B54" s="98"/>
      <c r="C54" s="99"/>
      <c r="D54" s="100"/>
      <c r="E54" s="101"/>
      <c r="F54" s="102"/>
      <c r="G54" s="103"/>
      <c r="H54" s="191"/>
      <c r="I54" s="163"/>
      <c r="J54" s="102"/>
      <c r="K54" s="104"/>
      <c r="L54" s="105"/>
      <c r="M54" s="104"/>
      <c r="N54" s="191"/>
      <c r="O54" s="163"/>
      <c r="P54" s="191"/>
      <c r="Q54" s="172">
        <f t="shared" si="4"/>
      </c>
      <c r="R54" s="173">
        <f t="shared" si="5"/>
      </c>
      <c r="S54" s="173">
        <f t="shared" si="6"/>
      </c>
      <c r="T54" s="174">
        <f t="shared" si="7"/>
      </c>
      <c r="U54" s="31">
        <f t="shared" si="2"/>
      </c>
      <c r="V54" s="32">
        <f t="shared" si="3"/>
      </c>
      <c r="W54" s="33">
        <f t="shared" si="8"/>
      </c>
      <c r="X54" s="34">
        <f t="shared" si="10"/>
      </c>
    </row>
    <row r="56" spans="2:4" ht="15">
      <c r="B56" s="9" t="s">
        <v>89</v>
      </c>
      <c r="D56" s="9" t="s">
        <v>85</v>
      </c>
    </row>
    <row r="57" spans="2:4" ht="15">
      <c r="B57" s="9">
        <v>1</v>
      </c>
      <c r="D57" s="9" t="s">
        <v>84</v>
      </c>
    </row>
    <row r="58" spans="2:4" ht="15">
      <c r="B58" s="9">
        <v>2</v>
      </c>
      <c r="D58" s="9" t="s">
        <v>86</v>
      </c>
    </row>
  </sheetData>
  <sheetProtection/>
  <mergeCells count="1">
    <mergeCell ref="Q13:T13"/>
  </mergeCells>
  <conditionalFormatting sqref="E15:P54">
    <cfRule type="expression" priority="11" dxfId="1" stopIfTrue="1">
      <formula>E15&gt;E$11</formula>
    </cfRule>
  </conditionalFormatting>
  <conditionalFormatting sqref="D6 E5 K1 N1">
    <cfRule type="containsBlanks" priority="6" dxfId="1" stopIfTrue="1">
      <formula>LEN(TRIM(D1))=0</formula>
    </cfRule>
  </conditionalFormatting>
  <conditionalFormatting sqref="C15:C54">
    <cfRule type="expression" priority="332" dxfId="1">
      <formula>AND(SUM($D15:$P15)&lt;&gt;0,$C15="")</formula>
    </cfRule>
  </conditionalFormatting>
  <conditionalFormatting sqref="D15:P54">
    <cfRule type="expression" priority="333" dxfId="1" stopIfTrue="1">
      <formula>AND($B15&lt;&gt;"",$C15="да",$D15="")</formula>
    </cfRule>
    <cfRule type="expression" priority="334" dxfId="0" stopIfTrue="1">
      <formula>AND(SUM($D15)=0,COUNTA($E15:$P15)&gt;0)</formula>
    </cfRule>
  </conditionalFormatting>
  <dataValidations count="5">
    <dataValidation errorStyle="warning" type="list" allowBlank="1" showInputMessage="1" showErrorMessage="1" sqref="C15:C54 Q15:T54">
      <formula1>"да,нет"</formula1>
    </dataValidation>
    <dataValidation type="list" allowBlank="1" showErrorMessage="1" promptTitle="Введите тип класса" prompt="общ - общеобразовательный класс;&#10;пил - пилотный класс по введению ФГОС ООО" sqref="D6">
      <formula1>$X$3:$X$4</formula1>
    </dataValidation>
    <dataValidation allowBlank="1" showInputMessage="1" showErrorMessage="1" prompt="Укажите наименование образовательной организации, например, СОШ №3" sqref="N1"/>
    <dataValidation allowBlank="1" showInputMessage="1" prompt="Укажите класс с литерой (если есть)" sqref="K1"/>
    <dataValidation type="whole" allowBlank="1" showInputMessage="1" showErrorMessage="1" sqref="E15:P54">
      <formula1>0</formula1>
      <formula2>E$11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view="pageBreakPreview" zoomScale="90" zoomScaleSheetLayoutView="90" zoomScalePageLayoutView="0" workbookViewId="0" topLeftCell="A1">
      <selection activeCell="B15" sqref="B15"/>
    </sheetView>
  </sheetViews>
  <sheetFormatPr defaultColWidth="9.140625" defaultRowHeight="15"/>
  <cols>
    <col min="1" max="1" width="4.7109375" style="9" customWidth="1"/>
    <col min="2" max="2" width="21.8515625" style="9" customWidth="1"/>
    <col min="3" max="3" width="8.28125" style="9" hidden="1" customWidth="1"/>
    <col min="4" max="4" width="7.57421875" style="9" customWidth="1"/>
    <col min="5" max="16" width="6.140625" style="9" customWidth="1"/>
    <col min="17" max="17" width="5.8515625" style="9" customWidth="1"/>
    <col min="18" max="18" width="12.57421875" style="9" bestFit="1" customWidth="1"/>
    <col min="19" max="19" width="12.00390625" style="9" bestFit="1" customWidth="1"/>
    <col min="20" max="20" width="12.8515625" style="9" bestFit="1" customWidth="1"/>
    <col min="21" max="21" width="6.00390625" style="9" customWidth="1"/>
    <col min="22" max="22" width="12.57421875" style="9" customWidth="1"/>
    <col min="23" max="23" width="17.7109375" style="9" customWidth="1"/>
    <col min="24" max="24" width="12.7109375" style="9" hidden="1" customWidth="1"/>
    <col min="25" max="16384" width="9.140625" style="9" customWidth="1"/>
  </cols>
  <sheetData>
    <row r="1" spans="1:23" ht="15">
      <c r="A1" s="39"/>
      <c r="B1" s="39"/>
      <c r="C1" s="39"/>
      <c r="D1" s="39"/>
      <c r="E1" s="39"/>
      <c r="F1" s="39"/>
      <c r="G1" s="39"/>
      <c r="H1" s="39"/>
      <c r="I1" s="39"/>
      <c r="J1" s="77" t="s">
        <v>112</v>
      </c>
      <c r="K1" s="109"/>
      <c r="L1" s="39" t="s">
        <v>16</v>
      </c>
      <c r="N1" s="110"/>
      <c r="W1" s="43" t="s">
        <v>0</v>
      </c>
    </row>
    <row r="2" spans="1:24" ht="15">
      <c r="A2" s="40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X2" s="9" t="s">
        <v>8</v>
      </c>
    </row>
    <row r="3" spans="1:24" ht="15">
      <c r="A3" s="39"/>
      <c r="B3" s="39"/>
      <c r="C3" s="41"/>
      <c r="D3" s="41" t="s">
        <v>5</v>
      </c>
      <c r="E3" s="42" t="s">
        <v>128</v>
      </c>
      <c r="F3" s="42"/>
      <c r="G3" s="42"/>
      <c r="H3" s="42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9" t="s">
        <v>24</v>
      </c>
    </row>
    <row r="4" spans="1:24" ht="15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9" t="s">
        <v>110</v>
      </c>
    </row>
    <row r="5" spans="1:22" ht="15">
      <c r="A5" s="57"/>
      <c r="B5" s="57"/>
      <c r="C5" s="57"/>
      <c r="D5" s="41" t="s">
        <v>111</v>
      </c>
      <c r="E5" s="108"/>
      <c r="F5" s="42"/>
      <c r="G5" s="42"/>
      <c r="H5" s="42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11" t="s">
        <v>14</v>
      </c>
      <c r="V5" s="11" t="s">
        <v>117</v>
      </c>
    </row>
    <row r="6" spans="1:22" ht="15">
      <c r="A6" s="12"/>
      <c r="B6" s="69" t="s">
        <v>8</v>
      </c>
      <c r="D6" s="108"/>
      <c r="E6" s="10"/>
      <c r="F6" s="10"/>
      <c r="U6" s="13"/>
      <c r="V6" s="13"/>
    </row>
    <row r="7" spans="1:22" ht="15">
      <c r="A7" s="14"/>
      <c r="B7" s="9" t="s">
        <v>11</v>
      </c>
      <c r="U7" s="15">
        <v>16</v>
      </c>
      <c r="V7" s="13" t="s">
        <v>113</v>
      </c>
    </row>
    <row r="8" spans="1:22" ht="15">
      <c r="A8" s="14"/>
      <c r="B8" s="9" t="s">
        <v>15</v>
      </c>
      <c r="U8" s="15">
        <v>12</v>
      </c>
      <c r="V8" s="13" t="s">
        <v>114</v>
      </c>
    </row>
    <row r="9" spans="1:22" ht="15">
      <c r="A9" s="14"/>
      <c r="B9" s="16" t="s">
        <v>12</v>
      </c>
      <c r="U9" s="15">
        <v>6</v>
      </c>
      <c r="V9" s="13" t="s">
        <v>115</v>
      </c>
    </row>
    <row r="10" spans="1:24" ht="15.75" thickBot="1">
      <c r="A10" s="14"/>
      <c r="B10" s="9" t="s">
        <v>79</v>
      </c>
      <c r="U10" s="15">
        <v>0</v>
      </c>
      <c r="V10" s="13" t="s">
        <v>116</v>
      </c>
      <c r="W10" s="17"/>
      <c r="X10" s="17"/>
    </row>
    <row r="11" spans="1:24" ht="15">
      <c r="A11" s="12"/>
      <c r="B11" s="13"/>
      <c r="C11" s="13"/>
      <c r="D11" s="176" t="s">
        <v>13</v>
      </c>
      <c r="E11" s="181">
        <v>1</v>
      </c>
      <c r="F11" s="182">
        <v>1</v>
      </c>
      <c r="G11" s="182">
        <v>1</v>
      </c>
      <c r="H11" s="183">
        <v>2</v>
      </c>
      <c r="I11" s="194">
        <v>1</v>
      </c>
      <c r="J11" s="195">
        <v>2</v>
      </c>
      <c r="K11" s="196">
        <v>1</v>
      </c>
      <c r="L11" s="181">
        <v>2</v>
      </c>
      <c r="M11" s="197">
        <v>1</v>
      </c>
      <c r="N11" s="183">
        <v>1</v>
      </c>
      <c r="O11" s="198">
        <v>1</v>
      </c>
      <c r="P11" s="201">
        <v>3</v>
      </c>
      <c r="Q11" s="158"/>
      <c r="R11" s="158"/>
      <c r="S11" s="158"/>
      <c r="T11" s="158"/>
      <c r="W11" s="17"/>
      <c r="X11" s="18" t="s">
        <v>17</v>
      </c>
    </row>
    <row r="12" spans="1:24" ht="15.75" thickBot="1">
      <c r="A12" s="12"/>
      <c r="B12" s="13"/>
      <c r="C12" s="13"/>
      <c r="D12" s="176" t="s">
        <v>94</v>
      </c>
      <c r="E12" s="184">
        <f>IF(COUNTIF($D$15:$D$54,"&gt;0")=0,"",_xlfn.SUMIFS(E$15:E$54,$D$15:$D$54,"&gt;0")/COUNTIF($D$15:$D$54,"&gt;0"))</f>
      </c>
      <c r="F12" s="63">
        <f aca="true" t="shared" si="0" ref="F12:P12">IF(COUNTIF($D$15:$D$54,"&gt;0")=0,"",_xlfn.SUMIFS(F$15:F$54,$D$15:$D$54,"&gt;0")/COUNTIF($D$15:$D$54,"&gt;0"))</f>
      </c>
      <c r="G12" s="63">
        <f t="shared" si="0"/>
      </c>
      <c r="H12" s="185">
        <f t="shared" si="0"/>
      </c>
      <c r="I12" s="179">
        <f t="shared" si="0"/>
      </c>
      <c r="J12" s="63">
        <f t="shared" si="0"/>
      </c>
      <c r="K12" s="192">
        <f t="shared" si="0"/>
      </c>
      <c r="L12" s="184">
        <f t="shared" si="0"/>
      </c>
      <c r="M12" s="192">
        <f t="shared" si="0"/>
      </c>
      <c r="N12" s="185">
        <f t="shared" si="0"/>
      </c>
      <c r="O12" s="199">
        <f t="shared" si="0"/>
      </c>
      <c r="P12" s="185">
        <f t="shared" si="0"/>
      </c>
      <c r="Q12" s="159"/>
      <c r="R12" s="159"/>
      <c r="S12" s="159"/>
      <c r="T12" s="159"/>
      <c r="W12" s="17"/>
      <c r="X12" s="18"/>
    </row>
    <row r="13" spans="1:24" ht="15.75" thickBot="1">
      <c r="A13" s="12"/>
      <c r="B13" s="65"/>
      <c r="C13" s="65"/>
      <c r="D13" s="177" t="s">
        <v>95</v>
      </c>
      <c r="E13" s="186">
        <f>IF(COUNTIF($D$15:$D$54,"&gt;0")=0,"",E12/E11)</f>
      </c>
      <c r="F13" s="64">
        <f aca="true" t="shared" si="1" ref="F13:K13">IF(COUNTIF($D$15:$D$54,"&gt;0")=0,"",F12/F11)</f>
      </c>
      <c r="G13" s="64">
        <f t="shared" si="1"/>
      </c>
      <c r="H13" s="187">
        <f t="shared" si="1"/>
      </c>
      <c r="I13" s="180">
        <f t="shared" si="1"/>
      </c>
      <c r="J13" s="64">
        <f t="shared" si="1"/>
      </c>
      <c r="K13" s="193">
        <f t="shared" si="1"/>
      </c>
      <c r="L13" s="186">
        <f>IF(COUNTIF($D$15:$D$54,"&gt;0")=0,"",L12/L11)</f>
      </c>
      <c r="M13" s="193">
        <f>IF(COUNTIF($D$15:$D$54,"&gt;0")=0,"",M12/M11)</f>
      </c>
      <c r="N13" s="187">
        <f>IF(COUNTIF($D$15:$D$54,"&gt;0")=0,"",N12/N11)</f>
      </c>
      <c r="O13" s="200">
        <f>IF(COUNTIF($D$15:$D$54,"&gt;0")=0,"",O12/O11)</f>
      </c>
      <c r="P13" s="187">
        <f>IF(COUNTIF($D$15:$D$54,"&gt;0")=0,"",P12/P11)</f>
      </c>
      <c r="Q13" s="271" t="s">
        <v>106</v>
      </c>
      <c r="R13" s="271"/>
      <c r="S13" s="271"/>
      <c r="T13" s="272"/>
      <c r="W13" s="17"/>
      <c r="X13" s="18"/>
    </row>
    <row r="14" spans="1:24" ht="60.75" thickBot="1">
      <c r="A14" s="66" t="s">
        <v>1</v>
      </c>
      <c r="B14" s="67" t="s">
        <v>2</v>
      </c>
      <c r="C14" s="68" t="s">
        <v>10</v>
      </c>
      <c r="D14" s="178" t="s">
        <v>3</v>
      </c>
      <c r="E14" s="58">
        <v>1</v>
      </c>
      <c r="F14" s="59">
        <v>2</v>
      </c>
      <c r="G14" s="60">
        <v>3</v>
      </c>
      <c r="H14" s="188">
        <v>4</v>
      </c>
      <c r="I14" s="160">
        <v>5</v>
      </c>
      <c r="J14" s="175">
        <v>6</v>
      </c>
      <c r="K14" s="61">
        <v>7</v>
      </c>
      <c r="L14" s="62">
        <v>8</v>
      </c>
      <c r="M14" s="61">
        <v>9</v>
      </c>
      <c r="N14" s="188">
        <v>10</v>
      </c>
      <c r="O14" s="160">
        <v>11</v>
      </c>
      <c r="P14" s="188">
        <v>12</v>
      </c>
      <c r="Q14" s="19" t="s">
        <v>105</v>
      </c>
      <c r="R14" s="164" t="s">
        <v>107</v>
      </c>
      <c r="S14" s="164" t="s">
        <v>108</v>
      </c>
      <c r="T14" s="165" t="s">
        <v>109</v>
      </c>
      <c r="U14" s="19" t="s">
        <v>4</v>
      </c>
      <c r="V14" s="20" t="s">
        <v>117</v>
      </c>
      <c r="W14" s="21" t="s">
        <v>88</v>
      </c>
      <c r="X14" s="22" t="s">
        <v>87</v>
      </c>
    </row>
    <row r="15" spans="1:24" ht="15">
      <c r="A15" s="79">
        <v>1</v>
      </c>
      <c r="B15" s="80"/>
      <c r="C15" s="81"/>
      <c r="D15" s="82"/>
      <c r="E15" s="83"/>
      <c r="F15" s="84"/>
      <c r="G15" s="85"/>
      <c r="H15" s="189"/>
      <c r="I15" s="161"/>
      <c r="J15" s="84"/>
      <c r="K15" s="86"/>
      <c r="L15" s="87"/>
      <c r="M15" s="86"/>
      <c r="N15" s="189"/>
      <c r="O15" s="161"/>
      <c r="P15" s="189"/>
      <c r="Q15" s="166">
        <f>IF(SUM($D15)&gt;0,IF(SUM(E15:H15)&gt;=SUM(E$11:H$11)/2,"да","нет"),"")</f>
      </c>
      <c r="R15" s="167">
        <f>IF(SUM($D15)&gt;0,IF(SUM(I15:K15)&gt;=SUM(I$11:K$11)/2,"да","нет"),"")</f>
      </c>
      <c r="S15" s="167">
        <f>IF(SUM($D15)&gt;0,IF(SUM(L15:N15)&gt;=SUM(L$11:N$11)/2,"да","нет"),"")</f>
      </c>
      <c r="T15" s="168">
        <f>IF(SUM($D15)&gt;0,IF(SUM(O15:P15)&gt;=SUM(O$11:P$11)/2,"да","нет"),"")</f>
      </c>
      <c r="U15" s="23">
        <f aca="true" t="shared" si="2" ref="U15:U54">IF(SUM(D15)&gt;0,SUM(E15:P15),"")</f>
      </c>
      <c r="V15" s="24">
        <f aca="true" t="shared" si="3" ref="V15:V54">IF(SUM(D15)&gt;0,IF(U15&gt;=$U$7,$V$7,IF(U15&gt;=$U$8,$V$8,IF(U15&gt;=$U$9,$V$9,$V$10))),"")</f>
      </c>
      <c r="W15" s="25">
        <f>IF(B15="","",IF(AND(SUM($D15)=0,COUNTA($E15:$P15)&gt;0),$D$57,IF(OR(E15&gt;E$11,F15&gt;F$11,G15&gt;G$11,H15&gt;H$11,I15&gt;I$11,J15&gt;J$11,K15&gt;K$11,L15&gt;L$11,M15&gt;M$11,N15&gt;N$11,O15&gt;O$11,P15&gt;P$11),$D$58,"нет")))</f>
      </c>
      <c r="X15" s="26">
        <f>IF(W15="","",IF(W15="нет",0,1))</f>
      </c>
    </row>
    <row r="16" spans="1:24" ht="15">
      <c r="A16" s="88">
        <v>2</v>
      </c>
      <c r="B16" s="89"/>
      <c r="C16" s="90"/>
      <c r="D16" s="91"/>
      <c r="E16" s="92"/>
      <c r="F16" s="93"/>
      <c r="G16" s="94"/>
      <c r="H16" s="190"/>
      <c r="I16" s="162"/>
      <c r="J16" s="93"/>
      <c r="K16" s="95"/>
      <c r="L16" s="96"/>
      <c r="M16" s="95"/>
      <c r="N16" s="190"/>
      <c r="O16" s="162"/>
      <c r="P16" s="190"/>
      <c r="Q16" s="169">
        <f aca="true" t="shared" si="4" ref="Q16:Q54">IF(SUM($D16)&gt;0,IF(SUM(E16:H16)&gt;=SUM(E$11:H$11)/2,"да","нет"),"")</f>
      </c>
      <c r="R16" s="170">
        <f aca="true" t="shared" si="5" ref="R16:R54">IF(SUM($D16)&gt;0,IF(SUM(I16:K16)&gt;=SUM(I$11:K$11)/2,"да","нет"),"")</f>
      </c>
      <c r="S16" s="170">
        <f aca="true" t="shared" si="6" ref="S16:S54">IF(SUM($D16)&gt;0,IF(SUM(L16:N16)&gt;=SUM(L$11:N$11)/2,"да","нет"),"")</f>
      </c>
      <c r="T16" s="171">
        <f aca="true" t="shared" si="7" ref="T16:T54">IF(SUM($D16)&gt;0,IF(SUM(O16:P16)&gt;=SUM(O$11:P$11)/2,"да","нет"),"")</f>
      </c>
      <c r="U16" s="27">
        <f t="shared" si="2"/>
      </c>
      <c r="V16" s="28">
        <f t="shared" si="3"/>
      </c>
      <c r="W16" s="29">
        <f aca="true" t="shared" si="8" ref="W16:W54">IF(B16="","",IF(AND(SUM($D16)=0,COUNTA($E16:$P16)&gt;0),$D$57,IF(OR(E16&gt;E$11,F16&gt;F$11,G16&gt;G$11,H16&gt;H$11,I16&gt;I$11,J16&gt;J$11,K16&gt;K$11,L16&gt;L$11,M16&gt;M$11,N16&gt;N$11,O16&gt;O$11,P16&gt;P$11),$D$58,"нет")))</f>
      </c>
      <c r="X16" s="30">
        <f aca="true" t="shared" si="9" ref="X16:X39">IF(W16="","",IF(W16="нет",0,1))</f>
      </c>
    </row>
    <row r="17" spans="1:24" ht="15">
      <c r="A17" s="88">
        <v>3</v>
      </c>
      <c r="B17" s="89"/>
      <c r="C17" s="90"/>
      <c r="D17" s="91"/>
      <c r="E17" s="92"/>
      <c r="F17" s="93"/>
      <c r="G17" s="94"/>
      <c r="H17" s="190"/>
      <c r="I17" s="162"/>
      <c r="J17" s="93"/>
      <c r="K17" s="95"/>
      <c r="L17" s="96"/>
      <c r="M17" s="95"/>
      <c r="N17" s="190"/>
      <c r="O17" s="162"/>
      <c r="P17" s="190"/>
      <c r="Q17" s="169">
        <f t="shared" si="4"/>
      </c>
      <c r="R17" s="170">
        <f t="shared" si="5"/>
      </c>
      <c r="S17" s="170">
        <f t="shared" si="6"/>
      </c>
      <c r="T17" s="171">
        <f t="shared" si="7"/>
      </c>
      <c r="U17" s="27">
        <f t="shared" si="2"/>
      </c>
      <c r="V17" s="28">
        <f t="shared" si="3"/>
      </c>
      <c r="W17" s="29">
        <f t="shared" si="8"/>
      </c>
      <c r="X17" s="30">
        <f t="shared" si="9"/>
      </c>
    </row>
    <row r="18" spans="1:24" ht="15">
      <c r="A18" s="88">
        <v>4</v>
      </c>
      <c r="B18" s="89"/>
      <c r="C18" s="90"/>
      <c r="D18" s="91"/>
      <c r="E18" s="92"/>
      <c r="F18" s="93"/>
      <c r="G18" s="94"/>
      <c r="H18" s="190"/>
      <c r="I18" s="162"/>
      <c r="J18" s="93"/>
      <c r="K18" s="95"/>
      <c r="L18" s="96"/>
      <c r="M18" s="95"/>
      <c r="N18" s="190"/>
      <c r="O18" s="162"/>
      <c r="P18" s="190"/>
      <c r="Q18" s="169">
        <f t="shared" si="4"/>
      </c>
      <c r="R18" s="170">
        <f t="shared" si="5"/>
      </c>
      <c r="S18" s="170">
        <f t="shared" si="6"/>
      </c>
      <c r="T18" s="171">
        <f t="shared" si="7"/>
      </c>
      <c r="U18" s="27">
        <f t="shared" si="2"/>
      </c>
      <c r="V18" s="28">
        <f t="shared" si="3"/>
      </c>
      <c r="W18" s="29">
        <f t="shared" si="8"/>
      </c>
      <c r="X18" s="30">
        <f t="shared" si="9"/>
      </c>
    </row>
    <row r="19" spans="1:24" ht="15.75" thickBot="1">
      <c r="A19" s="97">
        <v>5</v>
      </c>
      <c r="B19" s="98"/>
      <c r="C19" s="99"/>
      <c r="D19" s="100"/>
      <c r="E19" s="101"/>
      <c r="F19" s="102"/>
      <c r="G19" s="103"/>
      <c r="H19" s="191"/>
      <c r="I19" s="163"/>
      <c r="J19" s="102"/>
      <c r="K19" s="104"/>
      <c r="L19" s="105"/>
      <c r="M19" s="104"/>
      <c r="N19" s="191"/>
      <c r="O19" s="163"/>
      <c r="P19" s="191"/>
      <c r="Q19" s="172">
        <f t="shared" si="4"/>
      </c>
      <c r="R19" s="173">
        <f t="shared" si="5"/>
      </c>
      <c r="S19" s="173">
        <f t="shared" si="6"/>
      </c>
      <c r="T19" s="174">
        <f t="shared" si="7"/>
      </c>
      <c r="U19" s="31">
        <f t="shared" si="2"/>
      </c>
      <c r="V19" s="32">
        <f t="shared" si="3"/>
      </c>
      <c r="W19" s="33">
        <f t="shared" si="8"/>
      </c>
      <c r="X19" s="34">
        <f t="shared" si="9"/>
      </c>
    </row>
    <row r="20" spans="1:24" ht="15">
      <c r="A20" s="106">
        <v>6</v>
      </c>
      <c r="B20" s="80"/>
      <c r="C20" s="81"/>
      <c r="D20" s="82"/>
      <c r="E20" s="83"/>
      <c r="F20" s="84"/>
      <c r="G20" s="85"/>
      <c r="H20" s="189"/>
      <c r="I20" s="161"/>
      <c r="J20" s="84"/>
      <c r="K20" s="86"/>
      <c r="L20" s="87"/>
      <c r="M20" s="86"/>
      <c r="N20" s="189"/>
      <c r="O20" s="161"/>
      <c r="P20" s="189"/>
      <c r="Q20" s="166">
        <f t="shared" si="4"/>
      </c>
      <c r="R20" s="167">
        <f t="shared" si="5"/>
      </c>
      <c r="S20" s="167">
        <f t="shared" si="6"/>
      </c>
      <c r="T20" s="168">
        <f t="shared" si="7"/>
      </c>
      <c r="U20" s="35">
        <f t="shared" si="2"/>
      </c>
      <c r="V20" s="36">
        <f t="shared" si="3"/>
      </c>
      <c r="W20" s="25">
        <f t="shared" si="8"/>
      </c>
      <c r="X20" s="26">
        <f t="shared" si="9"/>
      </c>
    </row>
    <row r="21" spans="1:24" ht="15">
      <c r="A21" s="88">
        <v>7</v>
      </c>
      <c r="B21" s="89"/>
      <c r="C21" s="90"/>
      <c r="D21" s="91"/>
      <c r="E21" s="92"/>
      <c r="F21" s="93"/>
      <c r="G21" s="94"/>
      <c r="H21" s="190"/>
      <c r="I21" s="162"/>
      <c r="J21" s="93"/>
      <c r="K21" s="95"/>
      <c r="L21" s="96"/>
      <c r="M21" s="95"/>
      <c r="N21" s="190"/>
      <c r="O21" s="162"/>
      <c r="P21" s="190"/>
      <c r="Q21" s="169">
        <f t="shared" si="4"/>
      </c>
      <c r="R21" s="170">
        <f t="shared" si="5"/>
      </c>
      <c r="S21" s="170">
        <f t="shared" si="6"/>
      </c>
      <c r="T21" s="171">
        <f t="shared" si="7"/>
      </c>
      <c r="U21" s="27">
        <f t="shared" si="2"/>
      </c>
      <c r="V21" s="28">
        <f t="shared" si="3"/>
      </c>
      <c r="W21" s="29">
        <f t="shared" si="8"/>
      </c>
      <c r="X21" s="30">
        <f t="shared" si="9"/>
      </c>
    </row>
    <row r="22" spans="1:24" ht="15">
      <c r="A22" s="88">
        <v>8</v>
      </c>
      <c r="B22" s="89"/>
      <c r="C22" s="90"/>
      <c r="D22" s="91"/>
      <c r="E22" s="92"/>
      <c r="F22" s="93"/>
      <c r="G22" s="94"/>
      <c r="H22" s="190"/>
      <c r="I22" s="162"/>
      <c r="J22" s="93"/>
      <c r="K22" s="95"/>
      <c r="L22" s="96"/>
      <c r="M22" s="95"/>
      <c r="N22" s="190"/>
      <c r="O22" s="162"/>
      <c r="P22" s="190"/>
      <c r="Q22" s="169">
        <f t="shared" si="4"/>
      </c>
      <c r="R22" s="170">
        <f t="shared" si="5"/>
      </c>
      <c r="S22" s="170">
        <f t="shared" si="6"/>
      </c>
      <c r="T22" s="171">
        <f t="shared" si="7"/>
      </c>
      <c r="U22" s="27">
        <f t="shared" si="2"/>
      </c>
      <c r="V22" s="28">
        <f t="shared" si="3"/>
      </c>
      <c r="W22" s="29">
        <f t="shared" si="8"/>
      </c>
      <c r="X22" s="30">
        <f t="shared" si="9"/>
      </c>
    </row>
    <row r="23" spans="1:24" ht="15">
      <c r="A23" s="88">
        <v>9</v>
      </c>
      <c r="B23" s="89"/>
      <c r="C23" s="90"/>
      <c r="D23" s="91"/>
      <c r="E23" s="92"/>
      <c r="F23" s="93"/>
      <c r="G23" s="94"/>
      <c r="H23" s="190"/>
      <c r="I23" s="162"/>
      <c r="J23" s="93"/>
      <c r="K23" s="95"/>
      <c r="L23" s="96"/>
      <c r="M23" s="95"/>
      <c r="N23" s="190"/>
      <c r="O23" s="162"/>
      <c r="P23" s="190"/>
      <c r="Q23" s="169">
        <f t="shared" si="4"/>
      </c>
      <c r="R23" s="170">
        <f t="shared" si="5"/>
      </c>
      <c r="S23" s="170">
        <f t="shared" si="6"/>
      </c>
      <c r="T23" s="171">
        <f t="shared" si="7"/>
      </c>
      <c r="U23" s="27">
        <f t="shared" si="2"/>
      </c>
      <c r="V23" s="28">
        <f t="shared" si="3"/>
      </c>
      <c r="W23" s="29">
        <f t="shared" si="8"/>
      </c>
      <c r="X23" s="30">
        <f t="shared" si="9"/>
      </c>
    </row>
    <row r="24" spans="1:24" ht="15.75" thickBot="1">
      <c r="A24" s="107">
        <v>10</v>
      </c>
      <c r="B24" s="98"/>
      <c r="C24" s="99"/>
      <c r="D24" s="100"/>
      <c r="E24" s="101"/>
      <c r="F24" s="102"/>
      <c r="G24" s="103"/>
      <c r="H24" s="191"/>
      <c r="I24" s="163"/>
      <c r="J24" s="102"/>
      <c r="K24" s="104"/>
      <c r="L24" s="105"/>
      <c r="M24" s="104"/>
      <c r="N24" s="191"/>
      <c r="O24" s="163"/>
      <c r="P24" s="191"/>
      <c r="Q24" s="172">
        <f t="shared" si="4"/>
      </c>
      <c r="R24" s="173">
        <f t="shared" si="5"/>
      </c>
      <c r="S24" s="173">
        <f t="shared" si="6"/>
      </c>
      <c r="T24" s="174">
        <f t="shared" si="7"/>
      </c>
      <c r="U24" s="37">
        <f t="shared" si="2"/>
      </c>
      <c r="V24" s="38">
        <f t="shared" si="3"/>
      </c>
      <c r="W24" s="33">
        <f t="shared" si="8"/>
      </c>
      <c r="X24" s="34">
        <f t="shared" si="9"/>
      </c>
    </row>
    <row r="25" spans="1:24" ht="15">
      <c r="A25" s="79">
        <v>11</v>
      </c>
      <c r="B25" s="80"/>
      <c r="C25" s="81"/>
      <c r="D25" s="82"/>
      <c r="E25" s="83"/>
      <c r="F25" s="84"/>
      <c r="G25" s="85"/>
      <c r="H25" s="189"/>
      <c r="I25" s="161"/>
      <c r="J25" s="84"/>
      <c r="K25" s="86"/>
      <c r="L25" s="87"/>
      <c r="M25" s="86"/>
      <c r="N25" s="189"/>
      <c r="O25" s="161"/>
      <c r="P25" s="189"/>
      <c r="Q25" s="166">
        <f t="shared" si="4"/>
      </c>
      <c r="R25" s="167">
        <f t="shared" si="5"/>
      </c>
      <c r="S25" s="167">
        <f t="shared" si="6"/>
      </c>
      <c r="T25" s="168">
        <f t="shared" si="7"/>
      </c>
      <c r="U25" s="23">
        <f t="shared" si="2"/>
      </c>
      <c r="V25" s="24">
        <f t="shared" si="3"/>
      </c>
      <c r="W25" s="25">
        <f t="shared" si="8"/>
      </c>
      <c r="X25" s="26">
        <f t="shared" si="9"/>
      </c>
    </row>
    <row r="26" spans="1:24" ht="15">
      <c r="A26" s="88">
        <v>12</v>
      </c>
      <c r="B26" s="89"/>
      <c r="C26" s="90"/>
      <c r="D26" s="91"/>
      <c r="E26" s="92"/>
      <c r="F26" s="93"/>
      <c r="G26" s="94"/>
      <c r="H26" s="190"/>
      <c r="I26" s="162"/>
      <c r="J26" s="93"/>
      <c r="K26" s="95"/>
      <c r="L26" s="96"/>
      <c r="M26" s="95"/>
      <c r="N26" s="190"/>
      <c r="O26" s="162"/>
      <c r="P26" s="190"/>
      <c r="Q26" s="169">
        <f t="shared" si="4"/>
      </c>
      <c r="R26" s="170">
        <f t="shared" si="5"/>
      </c>
      <c r="S26" s="170">
        <f t="shared" si="6"/>
      </c>
      <c r="T26" s="171">
        <f t="shared" si="7"/>
      </c>
      <c r="U26" s="27">
        <f t="shared" si="2"/>
      </c>
      <c r="V26" s="28">
        <f t="shared" si="3"/>
      </c>
      <c r="W26" s="29">
        <f t="shared" si="8"/>
      </c>
      <c r="X26" s="30">
        <f t="shared" si="9"/>
      </c>
    </row>
    <row r="27" spans="1:24" ht="15">
      <c r="A27" s="88">
        <v>13</v>
      </c>
      <c r="B27" s="89"/>
      <c r="C27" s="90"/>
      <c r="D27" s="91"/>
      <c r="E27" s="92"/>
      <c r="F27" s="93"/>
      <c r="G27" s="94"/>
      <c r="H27" s="190"/>
      <c r="I27" s="162"/>
      <c r="J27" s="93"/>
      <c r="K27" s="95"/>
      <c r="L27" s="96"/>
      <c r="M27" s="95"/>
      <c r="N27" s="190"/>
      <c r="O27" s="162"/>
      <c r="P27" s="190"/>
      <c r="Q27" s="169">
        <f t="shared" si="4"/>
      </c>
      <c r="R27" s="170">
        <f t="shared" si="5"/>
      </c>
      <c r="S27" s="170">
        <f t="shared" si="6"/>
      </c>
      <c r="T27" s="171">
        <f t="shared" si="7"/>
      </c>
      <c r="U27" s="27">
        <f t="shared" si="2"/>
      </c>
      <c r="V27" s="28">
        <f t="shared" si="3"/>
      </c>
      <c r="W27" s="29">
        <f t="shared" si="8"/>
      </c>
      <c r="X27" s="30">
        <f t="shared" si="9"/>
      </c>
    </row>
    <row r="28" spans="1:24" ht="15">
      <c r="A28" s="88">
        <v>14</v>
      </c>
      <c r="B28" s="89"/>
      <c r="C28" s="90"/>
      <c r="D28" s="91"/>
      <c r="E28" s="92"/>
      <c r="F28" s="93"/>
      <c r="G28" s="94"/>
      <c r="H28" s="190"/>
      <c r="I28" s="162"/>
      <c r="J28" s="93"/>
      <c r="K28" s="95"/>
      <c r="L28" s="96"/>
      <c r="M28" s="95"/>
      <c r="N28" s="190"/>
      <c r="O28" s="162"/>
      <c r="P28" s="190"/>
      <c r="Q28" s="169">
        <f t="shared" si="4"/>
      </c>
      <c r="R28" s="170">
        <f t="shared" si="5"/>
      </c>
      <c r="S28" s="170">
        <f t="shared" si="6"/>
      </c>
      <c r="T28" s="171">
        <f t="shared" si="7"/>
      </c>
      <c r="U28" s="27">
        <f t="shared" si="2"/>
      </c>
      <c r="V28" s="28">
        <f t="shared" si="3"/>
      </c>
      <c r="W28" s="29">
        <f t="shared" si="8"/>
      </c>
      <c r="X28" s="30">
        <f t="shared" si="9"/>
      </c>
    </row>
    <row r="29" spans="1:24" ht="15.75" thickBot="1">
      <c r="A29" s="97">
        <v>15</v>
      </c>
      <c r="B29" s="98"/>
      <c r="C29" s="99"/>
      <c r="D29" s="100"/>
      <c r="E29" s="101"/>
      <c r="F29" s="102"/>
      <c r="G29" s="103"/>
      <c r="H29" s="191"/>
      <c r="I29" s="163"/>
      <c r="J29" s="102"/>
      <c r="K29" s="104"/>
      <c r="L29" s="105"/>
      <c r="M29" s="104"/>
      <c r="N29" s="191"/>
      <c r="O29" s="163"/>
      <c r="P29" s="191"/>
      <c r="Q29" s="172">
        <f t="shared" si="4"/>
      </c>
      <c r="R29" s="173">
        <f t="shared" si="5"/>
      </c>
      <c r="S29" s="173">
        <f t="shared" si="6"/>
      </c>
      <c r="T29" s="174">
        <f t="shared" si="7"/>
      </c>
      <c r="U29" s="31">
        <f t="shared" si="2"/>
      </c>
      <c r="V29" s="32">
        <f t="shared" si="3"/>
      </c>
      <c r="W29" s="33">
        <f t="shared" si="8"/>
      </c>
      <c r="X29" s="34">
        <f t="shared" si="9"/>
      </c>
    </row>
    <row r="30" spans="1:24" ht="15">
      <c r="A30" s="106">
        <v>16</v>
      </c>
      <c r="B30" s="80"/>
      <c r="C30" s="81"/>
      <c r="D30" s="82"/>
      <c r="E30" s="83"/>
      <c r="F30" s="84"/>
      <c r="G30" s="85"/>
      <c r="H30" s="189"/>
      <c r="I30" s="161"/>
      <c r="J30" s="84"/>
      <c r="K30" s="86"/>
      <c r="L30" s="87"/>
      <c r="M30" s="86"/>
      <c r="N30" s="189"/>
      <c r="O30" s="161"/>
      <c r="P30" s="189"/>
      <c r="Q30" s="166">
        <f t="shared" si="4"/>
      </c>
      <c r="R30" s="167">
        <f t="shared" si="5"/>
      </c>
      <c r="S30" s="167">
        <f t="shared" si="6"/>
      </c>
      <c r="T30" s="168">
        <f t="shared" si="7"/>
      </c>
      <c r="U30" s="35">
        <f t="shared" si="2"/>
      </c>
      <c r="V30" s="36">
        <f t="shared" si="3"/>
      </c>
      <c r="W30" s="25">
        <f t="shared" si="8"/>
      </c>
      <c r="X30" s="26">
        <f t="shared" si="9"/>
      </c>
    </row>
    <row r="31" spans="1:24" ht="15">
      <c r="A31" s="88">
        <v>17</v>
      </c>
      <c r="B31" s="89"/>
      <c r="C31" s="90"/>
      <c r="D31" s="91"/>
      <c r="E31" s="92"/>
      <c r="F31" s="93"/>
      <c r="G31" s="94"/>
      <c r="H31" s="190"/>
      <c r="I31" s="162"/>
      <c r="J31" s="93"/>
      <c r="K31" s="95"/>
      <c r="L31" s="96"/>
      <c r="M31" s="95"/>
      <c r="N31" s="190"/>
      <c r="O31" s="162"/>
      <c r="P31" s="190"/>
      <c r="Q31" s="169">
        <f t="shared" si="4"/>
      </c>
      <c r="R31" s="170">
        <f t="shared" si="5"/>
      </c>
      <c r="S31" s="170">
        <f t="shared" si="6"/>
      </c>
      <c r="T31" s="171">
        <f t="shared" si="7"/>
      </c>
      <c r="U31" s="27">
        <f t="shared" si="2"/>
      </c>
      <c r="V31" s="28">
        <f t="shared" si="3"/>
      </c>
      <c r="W31" s="29">
        <f t="shared" si="8"/>
      </c>
      <c r="X31" s="30">
        <f t="shared" si="9"/>
      </c>
    </row>
    <row r="32" spans="1:24" ht="15">
      <c r="A32" s="88">
        <v>18</v>
      </c>
      <c r="B32" s="89"/>
      <c r="C32" s="90"/>
      <c r="D32" s="91"/>
      <c r="E32" s="92"/>
      <c r="F32" s="93"/>
      <c r="G32" s="94"/>
      <c r="H32" s="190"/>
      <c r="I32" s="162"/>
      <c r="J32" s="93"/>
      <c r="K32" s="95"/>
      <c r="L32" s="96"/>
      <c r="M32" s="95"/>
      <c r="N32" s="190"/>
      <c r="O32" s="162"/>
      <c r="P32" s="190"/>
      <c r="Q32" s="169">
        <f t="shared" si="4"/>
      </c>
      <c r="R32" s="170">
        <f t="shared" si="5"/>
      </c>
      <c r="S32" s="170">
        <f t="shared" si="6"/>
      </c>
      <c r="T32" s="171">
        <f t="shared" si="7"/>
      </c>
      <c r="U32" s="27">
        <f t="shared" si="2"/>
      </c>
      <c r="V32" s="28">
        <f t="shared" si="3"/>
      </c>
      <c r="W32" s="29">
        <f t="shared" si="8"/>
      </c>
      <c r="X32" s="30">
        <f t="shared" si="9"/>
      </c>
    </row>
    <row r="33" spans="1:24" ht="15">
      <c r="A33" s="88">
        <v>19</v>
      </c>
      <c r="B33" s="89"/>
      <c r="C33" s="90"/>
      <c r="D33" s="91"/>
      <c r="E33" s="92"/>
      <c r="F33" s="93"/>
      <c r="G33" s="94"/>
      <c r="H33" s="190"/>
      <c r="I33" s="162"/>
      <c r="J33" s="93"/>
      <c r="K33" s="95"/>
      <c r="L33" s="96"/>
      <c r="M33" s="95"/>
      <c r="N33" s="190"/>
      <c r="O33" s="162"/>
      <c r="P33" s="190"/>
      <c r="Q33" s="169">
        <f t="shared" si="4"/>
      </c>
      <c r="R33" s="170">
        <f t="shared" si="5"/>
      </c>
      <c r="S33" s="170">
        <f t="shared" si="6"/>
      </c>
      <c r="T33" s="171">
        <f t="shared" si="7"/>
      </c>
      <c r="U33" s="27">
        <f t="shared" si="2"/>
      </c>
      <c r="V33" s="28">
        <f t="shared" si="3"/>
      </c>
      <c r="W33" s="29">
        <f t="shared" si="8"/>
      </c>
      <c r="X33" s="30">
        <f t="shared" si="9"/>
      </c>
    </row>
    <row r="34" spans="1:24" ht="15.75" thickBot="1">
      <c r="A34" s="107">
        <v>20</v>
      </c>
      <c r="B34" s="98"/>
      <c r="C34" s="99"/>
      <c r="D34" s="100"/>
      <c r="E34" s="101"/>
      <c r="F34" s="102"/>
      <c r="G34" s="103"/>
      <c r="H34" s="191"/>
      <c r="I34" s="163"/>
      <c r="J34" s="102"/>
      <c r="K34" s="104"/>
      <c r="L34" s="105"/>
      <c r="M34" s="104"/>
      <c r="N34" s="191"/>
      <c r="O34" s="163"/>
      <c r="P34" s="191"/>
      <c r="Q34" s="172">
        <f t="shared" si="4"/>
      </c>
      <c r="R34" s="173">
        <f t="shared" si="5"/>
      </c>
      <c r="S34" s="173">
        <f t="shared" si="6"/>
      </c>
      <c r="T34" s="174">
        <f t="shared" si="7"/>
      </c>
      <c r="U34" s="37">
        <f t="shared" si="2"/>
      </c>
      <c r="V34" s="38">
        <f t="shared" si="3"/>
      </c>
      <c r="W34" s="33">
        <f t="shared" si="8"/>
      </c>
      <c r="X34" s="34">
        <f t="shared" si="9"/>
      </c>
    </row>
    <row r="35" spans="1:24" ht="15">
      <c r="A35" s="79">
        <v>21</v>
      </c>
      <c r="B35" s="80"/>
      <c r="C35" s="81"/>
      <c r="D35" s="82"/>
      <c r="E35" s="83"/>
      <c r="F35" s="84"/>
      <c r="G35" s="85"/>
      <c r="H35" s="189"/>
      <c r="I35" s="161"/>
      <c r="J35" s="84"/>
      <c r="K35" s="86"/>
      <c r="L35" s="87"/>
      <c r="M35" s="86"/>
      <c r="N35" s="189"/>
      <c r="O35" s="161"/>
      <c r="P35" s="189"/>
      <c r="Q35" s="166">
        <f t="shared" si="4"/>
      </c>
      <c r="R35" s="167">
        <f t="shared" si="5"/>
      </c>
      <c r="S35" s="167">
        <f t="shared" si="6"/>
      </c>
      <c r="T35" s="168">
        <f t="shared" si="7"/>
      </c>
      <c r="U35" s="23">
        <f t="shared" si="2"/>
      </c>
      <c r="V35" s="24">
        <f t="shared" si="3"/>
      </c>
      <c r="W35" s="25">
        <f t="shared" si="8"/>
      </c>
      <c r="X35" s="26">
        <f t="shared" si="9"/>
      </c>
    </row>
    <row r="36" spans="1:24" ht="15">
      <c r="A36" s="88">
        <v>22</v>
      </c>
      <c r="B36" s="89"/>
      <c r="C36" s="90"/>
      <c r="D36" s="91"/>
      <c r="E36" s="92"/>
      <c r="F36" s="93"/>
      <c r="G36" s="94"/>
      <c r="H36" s="190"/>
      <c r="I36" s="162"/>
      <c r="J36" s="93"/>
      <c r="K36" s="95"/>
      <c r="L36" s="96"/>
      <c r="M36" s="95"/>
      <c r="N36" s="190"/>
      <c r="O36" s="162"/>
      <c r="P36" s="190"/>
      <c r="Q36" s="169">
        <f t="shared" si="4"/>
      </c>
      <c r="R36" s="170">
        <f t="shared" si="5"/>
      </c>
      <c r="S36" s="170">
        <f t="shared" si="6"/>
      </c>
      <c r="T36" s="171">
        <f t="shared" si="7"/>
      </c>
      <c r="U36" s="27">
        <f t="shared" si="2"/>
      </c>
      <c r="V36" s="28">
        <f t="shared" si="3"/>
      </c>
      <c r="W36" s="29">
        <f t="shared" si="8"/>
      </c>
      <c r="X36" s="30">
        <f t="shared" si="9"/>
      </c>
    </row>
    <row r="37" spans="1:24" ht="15">
      <c r="A37" s="88">
        <v>23</v>
      </c>
      <c r="B37" s="89"/>
      <c r="C37" s="90"/>
      <c r="D37" s="91"/>
      <c r="E37" s="92"/>
      <c r="F37" s="93"/>
      <c r="G37" s="94"/>
      <c r="H37" s="190"/>
      <c r="I37" s="162"/>
      <c r="J37" s="93"/>
      <c r="K37" s="95"/>
      <c r="L37" s="96"/>
      <c r="M37" s="95"/>
      <c r="N37" s="190"/>
      <c r="O37" s="162"/>
      <c r="P37" s="190"/>
      <c r="Q37" s="169">
        <f t="shared" si="4"/>
      </c>
      <c r="R37" s="170">
        <f t="shared" si="5"/>
      </c>
      <c r="S37" s="170">
        <f t="shared" si="6"/>
      </c>
      <c r="T37" s="171">
        <f t="shared" si="7"/>
      </c>
      <c r="U37" s="27">
        <f t="shared" si="2"/>
      </c>
      <c r="V37" s="28">
        <f t="shared" si="3"/>
      </c>
      <c r="W37" s="29">
        <f t="shared" si="8"/>
      </c>
      <c r="X37" s="30">
        <f t="shared" si="9"/>
      </c>
    </row>
    <row r="38" spans="1:24" ht="15">
      <c r="A38" s="88">
        <v>24</v>
      </c>
      <c r="B38" s="89"/>
      <c r="C38" s="90"/>
      <c r="D38" s="91"/>
      <c r="E38" s="92"/>
      <c r="F38" s="93"/>
      <c r="G38" s="94"/>
      <c r="H38" s="190"/>
      <c r="I38" s="162"/>
      <c r="J38" s="93"/>
      <c r="K38" s="95"/>
      <c r="L38" s="96"/>
      <c r="M38" s="95"/>
      <c r="N38" s="190"/>
      <c r="O38" s="162"/>
      <c r="P38" s="190"/>
      <c r="Q38" s="169">
        <f t="shared" si="4"/>
      </c>
      <c r="R38" s="170">
        <f t="shared" si="5"/>
      </c>
      <c r="S38" s="170">
        <f t="shared" si="6"/>
      </c>
      <c r="T38" s="171">
        <f t="shared" si="7"/>
      </c>
      <c r="U38" s="27">
        <f t="shared" si="2"/>
      </c>
      <c r="V38" s="28">
        <f t="shared" si="3"/>
      </c>
      <c r="W38" s="29">
        <f t="shared" si="8"/>
      </c>
      <c r="X38" s="30">
        <f t="shared" si="9"/>
      </c>
    </row>
    <row r="39" spans="1:24" ht="15.75" thickBot="1">
      <c r="A39" s="97">
        <v>25</v>
      </c>
      <c r="B39" s="98"/>
      <c r="C39" s="99"/>
      <c r="D39" s="100"/>
      <c r="E39" s="101"/>
      <c r="F39" s="102"/>
      <c r="G39" s="103"/>
      <c r="H39" s="191"/>
      <c r="I39" s="163"/>
      <c r="J39" s="102"/>
      <c r="K39" s="104"/>
      <c r="L39" s="105"/>
      <c r="M39" s="104"/>
      <c r="N39" s="191"/>
      <c r="O39" s="163"/>
      <c r="P39" s="191"/>
      <c r="Q39" s="172">
        <f t="shared" si="4"/>
      </c>
      <c r="R39" s="173">
        <f t="shared" si="5"/>
      </c>
      <c r="S39" s="173">
        <f t="shared" si="6"/>
      </c>
      <c r="T39" s="174">
        <f t="shared" si="7"/>
      </c>
      <c r="U39" s="31">
        <f t="shared" si="2"/>
      </c>
      <c r="V39" s="32">
        <f t="shared" si="3"/>
      </c>
      <c r="W39" s="33">
        <f t="shared" si="8"/>
      </c>
      <c r="X39" s="34">
        <f t="shared" si="9"/>
      </c>
    </row>
    <row r="40" spans="1:24" ht="15">
      <c r="A40" s="79">
        <v>26</v>
      </c>
      <c r="B40" s="80"/>
      <c r="C40" s="81"/>
      <c r="D40" s="82"/>
      <c r="E40" s="83"/>
      <c r="F40" s="84"/>
      <c r="G40" s="85"/>
      <c r="H40" s="189"/>
      <c r="I40" s="161"/>
      <c r="J40" s="84"/>
      <c r="K40" s="86"/>
      <c r="L40" s="87"/>
      <c r="M40" s="86"/>
      <c r="N40" s="189"/>
      <c r="O40" s="161"/>
      <c r="P40" s="189"/>
      <c r="Q40" s="166">
        <f t="shared" si="4"/>
      </c>
      <c r="R40" s="167">
        <f t="shared" si="5"/>
      </c>
      <c r="S40" s="167">
        <f t="shared" si="6"/>
      </c>
      <c r="T40" s="168">
        <f t="shared" si="7"/>
      </c>
      <c r="U40" s="23">
        <f t="shared" si="2"/>
      </c>
      <c r="V40" s="24">
        <f t="shared" si="3"/>
      </c>
      <c r="W40" s="25">
        <f t="shared" si="8"/>
      </c>
      <c r="X40" s="26">
        <f aca="true" t="shared" si="10" ref="X40:X54">IF(W40="","",IF(W40="нет",0,1))</f>
      </c>
    </row>
    <row r="41" spans="1:24" ht="15">
      <c r="A41" s="88">
        <v>27</v>
      </c>
      <c r="B41" s="89"/>
      <c r="C41" s="90"/>
      <c r="D41" s="91"/>
      <c r="E41" s="92"/>
      <c r="F41" s="93"/>
      <c r="G41" s="94"/>
      <c r="H41" s="190"/>
      <c r="I41" s="162"/>
      <c r="J41" s="93"/>
      <c r="K41" s="95"/>
      <c r="L41" s="96"/>
      <c r="M41" s="95"/>
      <c r="N41" s="190"/>
      <c r="O41" s="162"/>
      <c r="P41" s="190"/>
      <c r="Q41" s="169">
        <f t="shared" si="4"/>
      </c>
      <c r="R41" s="170">
        <f t="shared" si="5"/>
      </c>
      <c r="S41" s="170">
        <f t="shared" si="6"/>
      </c>
      <c r="T41" s="171">
        <f t="shared" si="7"/>
      </c>
      <c r="U41" s="27">
        <f t="shared" si="2"/>
      </c>
      <c r="V41" s="28">
        <f t="shared" si="3"/>
      </c>
      <c r="W41" s="29">
        <f t="shared" si="8"/>
      </c>
      <c r="X41" s="30">
        <f t="shared" si="10"/>
      </c>
    </row>
    <row r="42" spans="1:24" ht="15">
      <c r="A42" s="88">
        <v>28</v>
      </c>
      <c r="B42" s="89"/>
      <c r="C42" s="90"/>
      <c r="D42" s="91"/>
      <c r="E42" s="92"/>
      <c r="F42" s="93"/>
      <c r="G42" s="94"/>
      <c r="H42" s="190"/>
      <c r="I42" s="162"/>
      <c r="J42" s="93"/>
      <c r="K42" s="95"/>
      <c r="L42" s="96"/>
      <c r="M42" s="95"/>
      <c r="N42" s="190"/>
      <c r="O42" s="162"/>
      <c r="P42" s="190"/>
      <c r="Q42" s="169">
        <f t="shared" si="4"/>
      </c>
      <c r="R42" s="170">
        <f t="shared" si="5"/>
      </c>
      <c r="S42" s="170">
        <f t="shared" si="6"/>
      </c>
      <c r="T42" s="171">
        <f t="shared" si="7"/>
      </c>
      <c r="U42" s="27">
        <f t="shared" si="2"/>
      </c>
      <c r="V42" s="28">
        <f t="shared" si="3"/>
      </c>
      <c r="W42" s="29">
        <f t="shared" si="8"/>
      </c>
      <c r="X42" s="30">
        <f t="shared" si="10"/>
      </c>
    </row>
    <row r="43" spans="1:24" ht="15">
      <c r="A43" s="88">
        <v>29</v>
      </c>
      <c r="B43" s="89"/>
      <c r="C43" s="90"/>
      <c r="D43" s="91"/>
      <c r="E43" s="92"/>
      <c r="F43" s="93"/>
      <c r="G43" s="94"/>
      <c r="H43" s="190"/>
      <c r="I43" s="162"/>
      <c r="J43" s="93"/>
      <c r="K43" s="95"/>
      <c r="L43" s="96"/>
      <c r="M43" s="95"/>
      <c r="N43" s="190"/>
      <c r="O43" s="162"/>
      <c r="P43" s="190"/>
      <c r="Q43" s="169">
        <f t="shared" si="4"/>
      </c>
      <c r="R43" s="170">
        <f t="shared" si="5"/>
      </c>
      <c r="S43" s="170">
        <f t="shared" si="6"/>
      </c>
      <c r="T43" s="171">
        <f t="shared" si="7"/>
      </c>
      <c r="U43" s="27">
        <f t="shared" si="2"/>
      </c>
      <c r="V43" s="28">
        <f t="shared" si="3"/>
      </c>
      <c r="W43" s="29">
        <f t="shared" si="8"/>
      </c>
      <c r="X43" s="30">
        <f t="shared" si="10"/>
      </c>
    </row>
    <row r="44" spans="1:24" ht="15.75" thickBot="1">
      <c r="A44" s="97">
        <v>30</v>
      </c>
      <c r="B44" s="98"/>
      <c r="C44" s="99"/>
      <c r="D44" s="100"/>
      <c r="E44" s="101"/>
      <c r="F44" s="102"/>
      <c r="G44" s="103"/>
      <c r="H44" s="191"/>
      <c r="I44" s="163"/>
      <c r="J44" s="102"/>
      <c r="K44" s="104"/>
      <c r="L44" s="105"/>
      <c r="M44" s="104"/>
      <c r="N44" s="191"/>
      <c r="O44" s="163"/>
      <c r="P44" s="191"/>
      <c r="Q44" s="172">
        <f t="shared" si="4"/>
      </c>
      <c r="R44" s="173">
        <f t="shared" si="5"/>
      </c>
      <c r="S44" s="173">
        <f t="shared" si="6"/>
      </c>
      <c r="T44" s="174">
        <f t="shared" si="7"/>
      </c>
      <c r="U44" s="31">
        <f t="shared" si="2"/>
      </c>
      <c r="V44" s="32">
        <f t="shared" si="3"/>
      </c>
      <c r="W44" s="33">
        <f t="shared" si="8"/>
      </c>
      <c r="X44" s="34">
        <f t="shared" si="10"/>
      </c>
    </row>
    <row r="45" spans="1:24" ht="15">
      <c r="A45" s="79">
        <v>31</v>
      </c>
      <c r="B45" s="80"/>
      <c r="C45" s="81"/>
      <c r="D45" s="82"/>
      <c r="E45" s="83"/>
      <c r="F45" s="84"/>
      <c r="G45" s="85"/>
      <c r="H45" s="189"/>
      <c r="I45" s="161"/>
      <c r="J45" s="84"/>
      <c r="K45" s="86"/>
      <c r="L45" s="87"/>
      <c r="M45" s="86"/>
      <c r="N45" s="189"/>
      <c r="O45" s="161"/>
      <c r="P45" s="189"/>
      <c r="Q45" s="166">
        <f t="shared" si="4"/>
      </c>
      <c r="R45" s="167">
        <f t="shared" si="5"/>
      </c>
      <c r="S45" s="167">
        <f t="shared" si="6"/>
      </c>
      <c r="T45" s="168">
        <f t="shared" si="7"/>
      </c>
      <c r="U45" s="23">
        <f t="shared" si="2"/>
      </c>
      <c r="V45" s="24">
        <f t="shared" si="3"/>
      </c>
      <c r="W45" s="25">
        <f t="shared" si="8"/>
      </c>
      <c r="X45" s="26">
        <f t="shared" si="10"/>
      </c>
    </row>
    <row r="46" spans="1:24" ht="15">
      <c r="A46" s="88">
        <v>32</v>
      </c>
      <c r="B46" s="89"/>
      <c r="C46" s="90"/>
      <c r="D46" s="91"/>
      <c r="E46" s="92"/>
      <c r="F46" s="93"/>
      <c r="G46" s="94"/>
      <c r="H46" s="190"/>
      <c r="I46" s="162"/>
      <c r="J46" s="93"/>
      <c r="K46" s="95"/>
      <c r="L46" s="96"/>
      <c r="M46" s="95"/>
      <c r="N46" s="190"/>
      <c r="O46" s="162"/>
      <c r="P46" s="190"/>
      <c r="Q46" s="169">
        <f t="shared" si="4"/>
      </c>
      <c r="R46" s="170">
        <f t="shared" si="5"/>
      </c>
      <c r="S46" s="170">
        <f t="shared" si="6"/>
      </c>
      <c r="T46" s="171">
        <f t="shared" si="7"/>
      </c>
      <c r="U46" s="27">
        <f t="shared" si="2"/>
      </c>
      <c r="V46" s="28">
        <f t="shared" si="3"/>
      </c>
      <c r="W46" s="29">
        <f t="shared" si="8"/>
      </c>
      <c r="X46" s="30">
        <f t="shared" si="10"/>
      </c>
    </row>
    <row r="47" spans="1:24" ht="15">
      <c r="A47" s="88">
        <v>33</v>
      </c>
      <c r="B47" s="89"/>
      <c r="C47" s="90"/>
      <c r="D47" s="91"/>
      <c r="E47" s="92"/>
      <c r="F47" s="93"/>
      <c r="G47" s="94"/>
      <c r="H47" s="190"/>
      <c r="I47" s="162"/>
      <c r="J47" s="93"/>
      <c r="K47" s="95"/>
      <c r="L47" s="96"/>
      <c r="M47" s="95"/>
      <c r="N47" s="190"/>
      <c r="O47" s="162"/>
      <c r="P47" s="190"/>
      <c r="Q47" s="169">
        <f t="shared" si="4"/>
      </c>
      <c r="R47" s="170">
        <f t="shared" si="5"/>
      </c>
      <c r="S47" s="170">
        <f t="shared" si="6"/>
      </c>
      <c r="T47" s="171">
        <f t="shared" si="7"/>
      </c>
      <c r="U47" s="27">
        <f t="shared" si="2"/>
      </c>
      <c r="V47" s="28">
        <f t="shared" si="3"/>
      </c>
      <c r="W47" s="29">
        <f t="shared" si="8"/>
      </c>
      <c r="X47" s="30">
        <f t="shared" si="10"/>
      </c>
    </row>
    <row r="48" spans="1:24" ht="15">
      <c r="A48" s="88">
        <v>34</v>
      </c>
      <c r="B48" s="89"/>
      <c r="C48" s="90"/>
      <c r="D48" s="91"/>
      <c r="E48" s="92"/>
      <c r="F48" s="93"/>
      <c r="G48" s="94"/>
      <c r="H48" s="190"/>
      <c r="I48" s="162"/>
      <c r="J48" s="93"/>
      <c r="K48" s="95"/>
      <c r="L48" s="96"/>
      <c r="M48" s="95"/>
      <c r="N48" s="190"/>
      <c r="O48" s="162"/>
      <c r="P48" s="190"/>
      <c r="Q48" s="169">
        <f t="shared" si="4"/>
      </c>
      <c r="R48" s="170">
        <f t="shared" si="5"/>
      </c>
      <c r="S48" s="170">
        <f t="shared" si="6"/>
      </c>
      <c r="T48" s="171">
        <f t="shared" si="7"/>
      </c>
      <c r="U48" s="27">
        <f t="shared" si="2"/>
      </c>
      <c r="V48" s="28">
        <f t="shared" si="3"/>
      </c>
      <c r="W48" s="29">
        <f t="shared" si="8"/>
      </c>
      <c r="X48" s="30">
        <f t="shared" si="10"/>
      </c>
    </row>
    <row r="49" spans="1:24" ht="15.75" thickBot="1">
      <c r="A49" s="97">
        <v>35</v>
      </c>
      <c r="B49" s="98"/>
      <c r="C49" s="99"/>
      <c r="D49" s="100"/>
      <c r="E49" s="101"/>
      <c r="F49" s="102"/>
      <c r="G49" s="103"/>
      <c r="H49" s="191"/>
      <c r="I49" s="163"/>
      <c r="J49" s="102"/>
      <c r="K49" s="104"/>
      <c r="L49" s="105"/>
      <c r="M49" s="104"/>
      <c r="N49" s="191"/>
      <c r="O49" s="163"/>
      <c r="P49" s="191"/>
      <c r="Q49" s="172">
        <f t="shared" si="4"/>
      </c>
      <c r="R49" s="173">
        <f t="shared" si="5"/>
      </c>
      <c r="S49" s="173">
        <f t="shared" si="6"/>
      </c>
      <c r="T49" s="174">
        <f t="shared" si="7"/>
      </c>
      <c r="U49" s="31">
        <f t="shared" si="2"/>
      </c>
      <c r="V49" s="32">
        <f t="shared" si="3"/>
      </c>
      <c r="W49" s="33">
        <f t="shared" si="8"/>
      </c>
      <c r="X49" s="34">
        <f t="shared" si="10"/>
      </c>
    </row>
    <row r="50" spans="1:24" ht="15">
      <c r="A50" s="79">
        <v>36</v>
      </c>
      <c r="B50" s="80"/>
      <c r="C50" s="81"/>
      <c r="D50" s="82"/>
      <c r="E50" s="83"/>
      <c r="F50" s="84"/>
      <c r="G50" s="85"/>
      <c r="H50" s="189"/>
      <c r="I50" s="161"/>
      <c r="J50" s="84"/>
      <c r="K50" s="86"/>
      <c r="L50" s="87"/>
      <c r="M50" s="86"/>
      <c r="N50" s="189"/>
      <c r="O50" s="161"/>
      <c r="P50" s="189"/>
      <c r="Q50" s="166">
        <f t="shared" si="4"/>
      </c>
      <c r="R50" s="167">
        <f t="shared" si="5"/>
      </c>
      <c r="S50" s="167">
        <f t="shared" si="6"/>
      </c>
      <c r="T50" s="168">
        <f t="shared" si="7"/>
      </c>
      <c r="U50" s="23">
        <f t="shared" si="2"/>
      </c>
      <c r="V50" s="24">
        <f t="shared" si="3"/>
      </c>
      <c r="W50" s="25">
        <f t="shared" si="8"/>
      </c>
      <c r="X50" s="26">
        <f t="shared" si="10"/>
      </c>
    </row>
    <row r="51" spans="1:24" ht="15">
      <c r="A51" s="88">
        <v>37</v>
      </c>
      <c r="B51" s="89"/>
      <c r="C51" s="90"/>
      <c r="D51" s="91"/>
      <c r="E51" s="92"/>
      <c r="F51" s="93"/>
      <c r="G51" s="94"/>
      <c r="H51" s="190"/>
      <c r="I51" s="162"/>
      <c r="J51" s="93"/>
      <c r="K51" s="95"/>
      <c r="L51" s="96"/>
      <c r="M51" s="95"/>
      <c r="N51" s="190"/>
      <c r="O51" s="162"/>
      <c r="P51" s="190"/>
      <c r="Q51" s="169">
        <f t="shared" si="4"/>
      </c>
      <c r="R51" s="170">
        <f t="shared" si="5"/>
      </c>
      <c r="S51" s="170">
        <f t="shared" si="6"/>
      </c>
      <c r="T51" s="171">
        <f t="shared" si="7"/>
      </c>
      <c r="U51" s="27">
        <f t="shared" si="2"/>
      </c>
      <c r="V51" s="28">
        <f t="shared" si="3"/>
      </c>
      <c r="W51" s="29">
        <f t="shared" si="8"/>
      </c>
      <c r="X51" s="30">
        <f t="shared" si="10"/>
      </c>
    </row>
    <row r="52" spans="1:24" ht="15">
      <c r="A52" s="88">
        <v>38</v>
      </c>
      <c r="B52" s="89"/>
      <c r="C52" s="90"/>
      <c r="D52" s="91"/>
      <c r="E52" s="92"/>
      <c r="F52" s="93"/>
      <c r="G52" s="94"/>
      <c r="H52" s="190"/>
      <c r="I52" s="162"/>
      <c r="J52" s="93"/>
      <c r="K52" s="95"/>
      <c r="L52" s="96"/>
      <c r="M52" s="95"/>
      <c r="N52" s="190"/>
      <c r="O52" s="162"/>
      <c r="P52" s="190"/>
      <c r="Q52" s="169">
        <f t="shared" si="4"/>
      </c>
      <c r="R52" s="170">
        <f t="shared" si="5"/>
      </c>
      <c r="S52" s="170">
        <f t="shared" si="6"/>
      </c>
      <c r="T52" s="171">
        <f t="shared" si="7"/>
      </c>
      <c r="U52" s="27">
        <f t="shared" si="2"/>
      </c>
      <c r="V52" s="28">
        <f t="shared" si="3"/>
      </c>
      <c r="W52" s="29">
        <f t="shared" si="8"/>
      </c>
      <c r="X52" s="30">
        <f t="shared" si="10"/>
      </c>
    </row>
    <row r="53" spans="1:24" ht="15">
      <c r="A53" s="88">
        <v>39</v>
      </c>
      <c r="B53" s="89"/>
      <c r="C53" s="90"/>
      <c r="D53" s="91"/>
      <c r="E53" s="92"/>
      <c r="F53" s="93"/>
      <c r="G53" s="94"/>
      <c r="H53" s="190"/>
      <c r="I53" s="162"/>
      <c r="J53" s="93"/>
      <c r="K53" s="95"/>
      <c r="L53" s="96"/>
      <c r="M53" s="95"/>
      <c r="N53" s="190"/>
      <c r="O53" s="162"/>
      <c r="P53" s="190"/>
      <c r="Q53" s="169">
        <f t="shared" si="4"/>
      </c>
      <c r="R53" s="170">
        <f t="shared" si="5"/>
      </c>
      <c r="S53" s="170">
        <f t="shared" si="6"/>
      </c>
      <c r="T53" s="171">
        <f t="shared" si="7"/>
      </c>
      <c r="U53" s="27">
        <f t="shared" si="2"/>
      </c>
      <c r="V53" s="28">
        <f t="shared" si="3"/>
      </c>
      <c r="W53" s="29">
        <f t="shared" si="8"/>
      </c>
      <c r="X53" s="30">
        <f t="shared" si="10"/>
      </c>
    </row>
    <row r="54" spans="1:24" ht="15.75" thickBot="1">
      <c r="A54" s="97">
        <v>40</v>
      </c>
      <c r="B54" s="98"/>
      <c r="C54" s="99"/>
      <c r="D54" s="100"/>
      <c r="E54" s="101"/>
      <c r="F54" s="102"/>
      <c r="G54" s="103"/>
      <c r="H54" s="191"/>
      <c r="I54" s="163"/>
      <c r="J54" s="102"/>
      <c r="K54" s="104"/>
      <c r="L54" s="105"/>
      <c r="M54" s="104"/>
      <c r="N54" s="191"/>
      <c r="O54" s="163"/>
      <c r="P54" s="191"/>
      <c r="Q54" s="172">
        <f t="shared" si="4"/>
      </c>
      <c r="R54" s="173">
        <f t="shared" si="5"/>
      </c>
      <c r="S54" s="173">
        <f t="shared" si="6"/>
      </c>
      <c r="T54" s="174">
        <f t="shared" si="7"/>
      </c>
      <c r="U54" s="31">
        <f t="shared" si="2"/>
      </c>
      <c r="V54" s="32">
        <f t="shared" si="3"/>
      </c>
      <c r="W54" s="33">
        <f t="shared" si="8"/>
      </c>
      <c r="X54" s="34">
        <f t="shared" si="10"/>
      </c>
    </row>
    <row r="56" spans="2:4" ht="15">
      <c r="B56" s="9" t="s">
        <v>89</v>
      </c>
      <c r="D56" s="9" t="s">
        <v>85</v>
      </c>
    </row>
    <row r="57" spans="2:4" ht="15">
      <c r="B57" s="9">
        <v>1</v>
      </c>
      <c r="D57" s="9" t="s">
        <v>84</v>
      </c>
    </row>
    <row r="58" spans="2:4" ht="15">
      <c r="B58" s="9">
        <v>2</v>
      </c>
      <c r="D58" s="9" t="s">
        <v>86</v>
      </c>
    </row>
  </sheetData>
  <sheetProtection/>
  <mergeCells count="1">
    <mergeCell ref="Q13:T13"/>
  </mergeCells>
  <conditionalFormatting sqref="E15:P54">
    <cfRule type="expression" priority="11" dxfId="1" stopIfTrue="1">
      <formula>E15&gt;E$11</formula>
    </cfRule>
  </conditionalFormatting>
  <conditionalFormatting sqref="D6 E5 K1 N1">
    <cfRule type="containsBlanks" priority="6" dxfId="1" stopIfTrue="1">
      <formula>LEN(TRIM(D1))=0</formula>
    </cfRule>
  </conditionalFormatting>
  <conditionalFormatting sqref="C15:C54">
    <cfRule type="expression" priority="332" dxfId="1">
      <formula>AND(SUM($D15:$P15)&lt;&gt;0,$C15="")</formula>
    </cfRule>
  </conditionalFormatting>
  <conditionalFormatting sqref="D15:P54">
    <cfRule type="expression" priority="333" dxfId="1" stopIfTrue="1">
      <formula>AND($B15&lt;&gt;"",$C15="да",$D15="")</formula>
    </cfRule>
    <cfRule type="expression" priority="334" dxfId="0" stopIfTrue="1">
      <formula>AND(SUM($D15)=0,COUNTA($E15:$P15)&gt;0)</formula>
    </cfRule>
  </conditionalFormatting>
  <dataValidations count="5">
    <dataValidation errorStyle="warning" type="list" allowBlank="1" showInputMessage="1" showErrorMessage="1" sqref="C15:C54 Q15:T54">
      <formula1>"да,нет"</formula1>
    </dataValidation>
    <dataValidation type="list" allowBlank="1" showErrorMessage="1" promptTitle="Введите тип класса" prompt="общ - общеобразовательный класс;&#10;пил - пилотный класс по введению ФГОС ООО" sqref="D6">
      <formula1>$X$3:$X$4</formula1>
    </dataValidation>
    <dataValidation allowBlank="1" showInputMessage="1" showErrorMessage="1" prompt="Укажите наименование образовательной организации, например, СОШ №3" sqref="N1"/>
    <dataValidation allowBlank="1" showInputMessage="1" prompt="Укажите класс с литерой (если есть)" sqref="K1"/>
    <dataValidation type="whole" allowBlank="1" showInputMessage="1" showErrorMessage="1" sqref="E15:P54">
      <formula1>0</formula1>
      <formula2>E$11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view="pageBreakPreview" zoomScale="90" zoomScaleSheetLayoutView="90" zoomScalePageLayoutView="0" workbookViewId="0" topLeftCell="A1">
      <selection activeCell="B15" sqref="B15"/>
    </sheetView>
  </sheetViews>
  <sheetFormatPr defaultColWidth="9.140625" defaultRowHeight="15"/>
  <cols>
    <col min="1" max="1" width="4.7109375" style="9" customWidth="1"/>
    <col min="2" max="2" width="21.8515625" style="9" customWidth="1"/>
    <col min="3" max="3" width="8.28125" style="9" hidden="1" customWidth="1"/>
    <col min="4" max="4" width="7.57421875" style="9" customWidth="1"/>
    <col min="5" max="16" width="6.140625" style="9" customWidth="1"/>
    <col min="17" max="17" width="5.8515625" style="9" customWidth="1"/>
    <col min="18" max="18" width="12.57421875" style="9" bestFit="1" customWidth="1"/>
    <col min="19" max="19" width="12.00390625" style="9" bestFit="1" customWidth="1"/>
    <col min="20" max="20" width="12.8515625" style="9" bestFit="1" customWidth="1"/>
    <col min="21" max="21" width="6.00390625" style="9" customWidth="1"/>
    <col min="22" max="22" width="12.57421875" style="9" customWidth="1"/>
    <col min="23" max="23" width="17.7109375" style="9" customWidth="1"/>
    <col min="24" max="24" width="12.7109375" style="9" hidden="1" customWidth="1"/>
    <col min="25" max="16384" width="9.140625" style="9" customWidth="1"/>
  </cols>
  <sheetData>
    <row r="1" spans="1:23" ht="15">
      <c r="A1" s="39"/>
      <c r="B1" s="39"/>
      <c r="C1" s="39"/>
      <c r="D1" s="39"/>
      <c r="E1" s="39"/>
      <c r="F1" s="39"/>
      <c r="G1" s="39"/>
      <c r="H1" s="39"/>
      <c r="I1" s="39"/>
      <c r="J1" s="77" t="s">
        <v>112</v>
      </c>
      <c r="K1" s="109"/>
      <c r="L1" s="39" t="s">
        <v>16</v>
      </c>
      <c r="N1" s="110"/>
      <c r="W1" s="43" t="s">
        <v>0</v>
      </c>
    </row>
    <row r="2" spans="1:24" ht="15">
      <c r="A2" s="40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X2" s="9" t="s">
        <v>8</v>
      </c>
    </row>
    <row r="3" spans="1:24" ht="15">
      <c r="A3" s="39"/>
      <c r="B3" s="39"/>
      <c r="C3" s="41"/>
      <c r="D3" s="41" t="s">
        <v>5</v>
      </c>
      <c r="E3" s="42" t="s">
        <v>128</v>
      </c>
      <c r="F3" s="42"/>
      <c r="G3" s="42"/>
      <c r="H3" s="42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9" t="s">
        <v>24</v>
      </c>
    </row>
    <row r="4" spans="1:24" ht="15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9" t="s">
        <v>110</v>
      </c>
    </row>
    <row r="5" spans="1:22" ht="15">
      <c r="A5" s="57"/>
      <c r="B5" s="57"/>
      <c r="C5" s="57"/>
      <c r="D5" s="41" t="s">
        <v>111</v>
      </c>
      <c r="E5" s="108"/>
      <c r="F5" s="42"/>
      <c r="G5" s="42"/>
      <c r="H5" s="42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11" t="s">
        <v>14</v>
      </c>
      <c r="V5" s="11" t="s">
        <v>117</v>
      </c>
    </row>
    <row r="6" spans="1:22" ht="15">
      <c r="A6" s="12"/>
      <c r="B6" s="69" t="s">
        <v>8</v>
      </c>
      <c r="D6" s="108"/>
      <c r="E6" s="10"/>
      <c r="F6" s="10"/>
      <c r="U6" s="13"/>
      <c r="V6" s="13"/>
    </row>
    <row r="7" spans="1:22" ht="15">
      <c r="A7" s="14"/>
      <c r="B7" s="9" t="s">
        <v>11</v>
      </c>
      <c r="U7" s="15">
        <v>16</v>
      </c>
      <c r="V7" s="13" t="s">
        <v>113</v>
      </c>
    </row>
    <row r="8" spans="1:22" ht="15">
      <c r="A8" s="14"/>
      <c r="B8" s="9" t="s">
        <v>15</v>
      </c>
      <c r="U8" s="15">
        <v>12</v>
      </c>
      <c r="V8" s="13" t="s">
        <v>114</v>
      </c>
    </row>
    <row r="9" spans="1:22" ht="15">
      <c r="A9" s="14"/>
      <c r="B9" s="16" t="s">
        <v>12</v>
      </c>
      <c r="U9" s="15">
        <v>6</v>
      </c>
      <c r="V9" s="13" t="s">
        <v>115</v>
      </c>
    </row>
    <row r="10" spans="1:24" ht="15.75" thickBot="1">
      <c r="A10" s="14"/>
      <c r="B10" s="9" t="s">
        <v>79</v>
      </c>
      <c r="U10" s="15">
        <v>0</v>
      </c>
      <c r="V10" s="13" t="s">
        <v>116</v>
      </c>
      <c r="W10" s="17"/>
      <c r="X10" s="17"/>
    </row>
    <row r="11" spans="1:24" ht="15">
      <c r="A11" s="12"/>
      <c r="B11" s="13"/>
      <c r="C11" s="13"/>
      <c r="D11" s="176" t="s">
        <v>13</v>
      </c>
      <c r="E11" s="181">
        <v>1</v>
      </c>
      <c r="F11" s="182">
        <v>1</v>
      </c>
      <c r="G11" s="182">
        <v>1</v>
      </c>
      <c r="H11" s="183">
        <v>2</v>
      </c>
      <c r="I11" s="194">
        <v>1</v>
      </c>
      <c r="J11" s="195">
        <v>2</v>
      </c>
      <c r="K11" s="196">
        <v>1</v>
      </c>
      <c r="L11" s="181">
        <v>2</v>
      </c>
      <c r="M11" s="197">
        <v>1</v>
      </c>
      <c r="N11" s="183">
        <v>1</v>
      </c>
      <c r="O11" s="198">
        <v>1</v>
      </c>
      <c r="P11" s="201">
        <v>3</v>
      </c>
      <c r="Q11" s="158"/>
      <c r="R11" s="158"/>
      <c r="S11" s="158"/>
      <c r="T11" s="158"/>
      <c r="W11" s="17"/>
      <c r="X11" s="18" t="s">
        <v>17</v>
      </c>
    </row>
    <row r="12" spans="1:24" ht="15.75" thickBot="1">
      <c r="A12" s="12"/>
      <c r="B12" s="13"/>
      <c r="C12" s="13"/>
      <c r="D12" s="176" t="s">
        <v>94</v>
      </c>
      <c r="E12" s="184">
        <f>IF(COUNTIF($D$15:$D$54,"&gt;0")=0,"",_xlfn.SUMIFS(E$15:E$54,$D$15:$D$54,"&gt;0")/COUNTIF($D$15:$D$54,"&gt;0"))</f>
      </c>
      <c r="F12" s="63">
        <f aca="true" t="shared" si="0" ref="F12:P12">IF(COUNTIF($D$15:$D$54,"&gt;0")=0,"",_xlfn.SUMIFS(F$15:F$54,$D$15:$D$54,"&gt;0")/COUNTIF($D$15:$D$54,"&gt;0"))</f>
      </c>
      <c r="G12" s="63">
        <f t="shared" si="0"/>
      </c>
      <c r="H12" s="185">
        <f t="shared" si="0"/>
      </c>
      <c r="I12" s="179">
        <f t="shared" si="0"/>
      </c>
      <c r="J12" s="63">
        <f t="shared" si="0"/>
      </c>
      <c r="K12" s="192">
        <f t="shared" si="0"/>
      </c>
      <c r="L12" s="184">
        <f t="shared" si="0"/>
      </c>
      <c r="M12" s="192">
        <f t="shared" si="0"/>
      </c>
      <c r="N12" s="185">
        <f t="shared" si="0"/>
      </c>
      <c r="O12" s="199">
        <f t="shared" si="0"/>
      </c>
      <c r="P12" s="185">
        <f t="shared" si="0"/>
      </c>
      <c r="Q12" s="159"/>
      <c r="R12" s="159"/>
      <c r="S12" s="159"/>
      <c r="T12" s="159"/>
      <c r="W12" s="17"/>
      <c r="X12" s="18"/>
    </row>
    <row r="13" spans="1:24" ht="15.75" thickBot="1">
      <c r="A13" s="12"/>
      <c r="B13" s="65"/>
      <c r="C13" s="65"/>
      <c r="D13" s="177" t="s">
        <v>95</v>
      </c>
      <c r="E13" s="186">
        <f>IF(COUNTIF($D$15:$D$54,"&gt;0")=0,"",E12/E11)</f>
      </c>
      <c r="F13" s="64">
        <f aca="true" t="shared" si="1" ref="F13:K13">IF(COUNTIF($D$15:$D$54,"&gt;0")=0,"",F12/F11)</f>
      </c>
      <c r="G13" s="64">
        <f t="shared" si="1"/>
      </c>
      <c r="H13" s="187">
        <f t="shared" si="1"/>
      </c>
      <c r="I13" s="180">
        <f t="shared" si="1"/>
      </c>
      <c r="J13" s="64">
        <f t="shared" si="1"/>
      </c>
      <c r="K13" s="193">
        <f t="shared" si="1"/>
      </c>
      <c r="L13" s="186">
        <f>IF(COUNTIF($D$15:$D$54,"&gt;0")=0,"",L12/L11)</f>
      </c>
      <c r="M13" s="193">
        <f>IF(COUNTIF($D$15:$D$54,"&gt;0")=0,"",M12/M11)</f>
      </c>
      <c r="N13" s="187">
        <f>IF(COUNTIF($D$15:$D$54,"&gt;0")=0,"",N12/N11)</f>
      </c>
      <c r="O13" s="200">
        <f>IF(COUNTIF($D$15:$D$54,"&gt;0")=0,"",O12/O11)</f>
      </c>
      <c r="P13" s="187">
        <f>IF(COUNTIF($D$15:$D$54,"&gt;0")=0,"",P12/P11)</f>
      </c>
      <c r="Q13" s="271" t="s">
        <v>106</v>
      </c>
      <c r="R13" s="271"/>
      <c r="S13" s="271"/>
      <c r="T13" s="272"/>
      <c r="W13" s="17"/>
      <c r="X13" s="18"/>
    </row>
    <row r="14" spans="1:24" ht="60.75" thickBot="1">
      <c r="A14" s="66" t="s">
        <v>1</v>
      </c>
      <c r="B14" s="67" t="s">
        <v>2</v>
      </c>
      <c r="C14" s="68" t="s">
        <v>10</v>
      </c>
      <c r="D14" s="178" t="s">
        <v>3</v>
      </c>
      <c r="E14" s="58">
        <v>1</v>
      </c>
      <c r="F14" s="59">
        <v>2</v>
      </c>
      <c r="G14" s="60">
        <v>3</v>
      </c>
      <c r="H14" s="188">
        <v>4</v>
      </c>
      <c r="I14" s="160">
        <v>5</v>
      </c>
      <c r="J14" s="175">
        <v>6</v>
      </c>
      <c r="K14" s="61">
        <v>7</v>
      </c>
      <c r="L14" s="62">
        <v>8</v>
      </c>
      <c r="M14" s="61">
        <v>9</v>
      </c>
      <c r="N14" s="188">
        <v>10</v>
      </c>
      <c r="O14" s="160">
        <v>11</v>
      </c>
      <c r="P14" s="188">
        <v>12</v>
      </c>
      <c r="Q14" s="19" t="s">
        <v>105</v>
      </c>
      <c r="R14" s="164" t="s">
        <v>107</v>
      </c>
      <c r="S14" s="164" t="s">
        <v>108</v>
      </c>
      <c r="T14" s="165" t="s">
        <v>109</v>
      </c>
      <c r="U14" s="19" t="s">
        <v>4</v>
      </c>
      <c r="V14" s="20" t="s">
        <v>117</v>
      </c>
      <c r="W14" s="21" t="s">
        <v>88</v>
      </c>
      <c r="X14" s="22" t="s">
        <v>87</v>
      </c>
    </row>
    <row r="15" spans="1:24" ht="15">
      <c r="A15" s="79">
        <v>1</v>
      </c>
      <c r="B15" s="80"/>
      <c r="C15" s="81"/>
      <c r="D15" s="82"/>
      <c r="E15" s="83"/>
      <c r="F15" s="84"/>
      <c r="G15" s="85"/>
      <c r="H15" s="189"/>
      <c r="I15" s="161"/>
      <c r="J15" s="84"/>
      <c r="K15" s="86"/>
      <c r="L15" s="87"/>
      <c r="M15" s="86"/>
      <c r="N15" s="189"/>
      <c r="O15" s="161"/>
      <c r="P15" s="189"/>
      <c r="Q15" s="166">
        <f>IF(SUM($D15)&gt;0,IF(SUM(E15:H15)&gt;=SUM(E$11:H$11)/2,"да","нет"),"")</f>
      </c>
      <c r="R15" s="167">
        <f>IF(SUM($D15)&gt;0,IF(SUM(I15:K15)&gt;=SUM(I$11:K$11)/2,"да","нет"),"")</f>
      </c>
      <c r="S15" s="167">
        <f>IF(SUM($D15)&gt;0,IF(SUM(L15:N15)&gt;=SUM(L$11:N$11)/2,"да","нет"),"")</f>
      </c>
      <c r="T15" s="168">
        <f>IF(SUM($D15)&gt;0,IF(SUM(O15:P15)&gt;=SUM(O$11:P$11)/2,"да","нет"),"")</f>
      </c>
      <c r="U15" s="23">
        <f aca="true" t="shared" si="2" ref="U15:U54">IF(SUM(D15)&gt;0,SUM(E15:P15),"")</f>
      </c>
      <c r="V15" s="24">
        <f aca="true" t="shared" si="3" ref="V15:V54">IF(SUM(D15)&gt;0,IF(U15&gt;=$U$7,$V$7,IF(U15&gt;=$U$8,$V$8,IF(U15&gt;=$U$9,$V$9,$V$10))),"")</f>
      </c>
      <c r="W15" s="25">
        <f>IF(B15="","",IF(AND(SUM($D15)=0,COUNTA($E15:$P15)&gt;0),$D$57,IF(OR(E15&gt;E$11,F15&gt;F$11,G15&gt;G$11,H15&gt;H$11,I15&gt;I$11,J15&gt;J$11,K15&gt;K$11,L15&gt;L$11,M15&gt;M$11,N15&gt;N$11,O15&gt;O$11,P15&gt;P$11),$D$58,"нет")))</f>
      </c>
      <c r="X15" s="26">
        <f>IF(W15="","",IF(W15="нет",0,1))</f>
      </c>
    </row>
    <row r="16" spans="1:24" ht="15">
      <c r="A16" s="88">
        <v>2</v>
      </c>
      <c r="B16" s="89"/>
      <c r="C16" s="90"/>
      <c r="D16" s="91"/>
      <c r="E16" s="92"/>
      <c r="F16" s="93"/>
      <c r="G16" s="94"/>
      <c r="H16" s="190"/>
      <c r="I16" s="162"/>
      <c r="J16" s="93"/>
      <c r="K16" s="95"/>
      <c r="L16" s="96"/>
      <c r="M16" s="95"/>
      <c r="N16" s="190"/>
      <c r="O16" s="162"/>
      <c r="P16" s="190"/>
      <c r="Q16" s="169">
        <f aca="true" t="shared" si="4" ref="Q16:Q54">IF(SUM($D16)&gt;0,IF(SUM(E16:H16)&gt;=SUM(E$11:H$11)/2,"да","нет"),"")</f>
      </c>
      <c r="R16" s="170">
        <f aca="true" t="shared" si="5" ref="R16:R54">IF(SUM($D16)&gt;0,IF(SUM(I16:K16)&gt;=SUM(I$11:K$11)/2,"да","нет"),"")</f>
      </c>
      <c r="S16" s="170">
        <f aca="true" t="shared" si="6" ref="S16:S54">IF(SUM($D16)&gt;0,IF(SUM(L16:N16)&gt;=SUM(L$11:N$11)/2,"да","нет"),"")</f>
      </c>
      <c r="T16" s="171">
        <f aca="true" t="shared" si="7" ref="T16:T54">IF(SUM($D16)&gt;0,IF(SUM(O16:P16)&gt;=SUM(O$11:P$11)/2,"да","нет"),"")</f>
      </c>
      <c r="U16" s="27">
        <f t="shared" si="2"/>
      </c>
      <c r="V16" s="28">
        <f t="shared" si="3"/>
      </c>
      <c r="W16" s="29">
        <f aca="true" t="shared" si="8" ref="W16:W54">IF(B16="","",IF(AND(SUM($D16)=0,COUNTA($E16:$P16)&gt;0),$D$57,IF(OR(E16&gt;E$11,F16&gt;F$11,G16&gt;G$11,H16&gt;H$11,I16&gt;I$11,J16&gt;J$11,K16&gt;K$11,L16&gt;L$11,M16&gt;M$11,N16&gt;N$11,O16&gt;O$11,P16&gt;P$11),$D$58,"нет")))</f>
      </c>
      <c r="X16" s="30">
        <f aca="true" t="shared" si="9" ref="X16:X39">IF(W16="","",IF(W16="нет",0,1))</f>
      </c>
    </row>
    <row r="17" spans="1:24" ht="15">
      <c r="A17" s="88">
        <v>3</v>
      </c>
      <c r="B17" s="89"/>
      <c r="C17" s="90"/>
      <c r="D17" s="91"/>
      <c r="E17" s="92"/>
      <c r="F17" s="93"/>
      <c r="G17" s="94"/>
      <c r="H17" s="190"/>
      <c r="I17" s="162"/>
      <c r="J17" s="93"/>
      <c r="K17" s="95"/>
      <c r="L17" s="96"/>
      <c r="M17" s="95"/>
      <c r="N17" s="190"/>
      <c r="O17" s="162"/>
      <c r="P17" s="190"/>
      <c r="Q17" s="169">
        <f t="shared" si="4"/>
      </c>
      <c r="R17" s="170">
        <f t="shared" si="5"/>
      </c>
      <c r="S17" s="170">
        <f t="shared" si="6"/>
      </c>
      <c r="T17" s="171">
        <f t="shared" si="7"/>
      </c>
      <c r="U17" s="27">
        <f t="shared" si="2"/>
      </c>
      <c r="V17" s="28">
        <f t="shared" si="3"/>
      </c>
      <c r="W17" s="29">
        <f t="shared" si="8"/>
      </c>
      <c r="X17" s="30">
        <f t="shared" si="9"/>
      </c>
    </row>
    <row r="18" spans="1:24" ht="15">
      <c r="A18" s="88">
        <v>4</v>
      </c>
      <c r="B18" s="89"/>
      <c r="C18" s="90"/>
      <c r="D18" s="91"/>
      <c r="E18" s="92"/>
      <c r="F18" s="93"/>
      <c r="G18" s="94"/>
      <c r="H18" s="190"/>
      <c r="I18" s="162"/>
      <c r="J18" s="93"/>
      <c r="K18" s="95"/>
      <c r="L18" s="96"/>
      <c r="M18" s="95"/>
      <c r="N18" s="190"/>
      <c r="O18" s="162"/>
      <c r="P18" s="190"/>
      <c r="Q18" s="169">
        <f t="shared" si="4"/>
      </c>
      <c r="R18" s="170">
        <f t="shared" si="5"/>
      </c>
      <c r="S18" s="170">
        <f t="shared" si="6"/>
      </c>
      <c r="T18" s="171">
        <f t="shared" si="7"/>
      </c>
      <c r="U18" s="27">
        <f t="shared" si="2"/>
      </c>
      <c r="V18" s="28">
        <f t="shared" si="3"/>
      </c>
      <c r="W18" s="29">
        <f t="shared" si="8"/>
      </c>
      <c r="X18" s="30">
        <f t="shared" si="9"/>
      </c>
    </row>
    <row r="19" spans="1:24" ht="15.75" thickBot="1">
      <c r="A19" s="97">
        <v>5</v>
      </c>
      <c r="B19" s="98"/>
      <c r="C19" s="99"/>
      <c r="D19" s="100"/>
      <c r="E19" s="101"/>
      <c r="F19" s="102"/>
      <c r="G19" s="103"/>
      <c r="H19" s="191"/>
      <c r="I19" s="163"/>
      <c r="J19" s="102"/>
      <c r="K19" s="104"/>
      <c r="L19" s="105"/>
      <c r="M19" s="104"/>
      <c r="N19" s="191"/>
      <c r="O19" s="163"/>
      <c r="P19" s="191"/>
      <c r="Q19" s="172">
        <f t="shared" si="4"/>
      </c>
      <c r="R19" s="173">
        <f t="shared" si="5"/>
      </c>
      <c r="S19" s="173">
        <f t="shared" si="6"/>
      </c>
      <c r="T19" s="174">
        <f t="shared" si="7"/>
      </c>
      <c r="U19" s="31">
        <f t="shared" si="2"/>
      </c>
      <c r="V19" s="32">
        <f t="shared" si="3"/>
      </c>
      <c r="W19" s="33">
        <f t="shared" si="8"/>
      </c>
      <c r="X19" s="34">
        <f t="shared" si="9"/>
      </c>
    </row>
    <row r="20" spans="1:24" ht="15">
      <c r="A20" s="106">
        <v>6</v>
      </c>
      <c r="B20" s="80"/>
      <c r="C20" s="81"/>
      <c r="D20" s="82"/>
      <c r="E20" s="83"/>
      <c r="F20" s="84"/>
      <c r="G20" s="85"/>
      <c r="H20" s="189"/>
      <c r="I20" s="161"/>
      <c r="J20" s="84"/>
      <c r="K20" s="86"/>
      <c r="L20" s="87"/>
      <c r="M20" s="86"/>
      <c r="N20" s="189"/>
      <c r="O20" s="161"/>
      <c r="P20" s="189"/>
      <c r="Q20" s="166">
        <f t="shared" si="4"/>
      </c>
      <c r="R20" s="167">
        <f t="shared" si="5"/>
      </c>
      <c r="S20" s="167">
        <f t="shared" si="6"/>
      </c>
      <c r="T20" s="168">
        <f t="shared" si="7"/>
      </c>
      <c r="U20" s="35">
        <f t="shared" si="2"/>
      </c>
      <c r="V20" s="36">
        <f t="shared" si="3"/>
      </c>
      <c r="W20" s="25">
        <f t="shared" si="8"/>
      </c>
      <c r="X20" s="26">
        <f t="shared" si="9"/>
      </c>
    </row>
    <row r="21" spans="1:24" ht="15">
      <c r="A21" s="88">
        <v>7</v>
      </c>
      <c r="B21" s="89"/>
      <c r="C21" s="90"/>
      <c r="D21" s="91"/>
      <c r="E21" s="92"/>
      <c r="F21" s="93"/>
      <c r="G21" s="94"/>
      <c r="H21" s="190"/>
      <c r="I21" s="162"/>
      <c r="J21" s="93"/>
      <c r="K21" s="95"/>
      <c r="L21" s="96"/>
      <c r="M21" s="95"/>
      <c r="N21" s="190"/>
      <c r="O21" s="162"/>
      <c r="P21" s="190"/>
      <c r="Q21" s="169">
        <f t="shared" si="4"/>
      </c>
      <c r="R21" s="170">
        <f t="shared" si="5"/>
      </c>
      <c r="S21" s="170">
        <f t="shared" si="6"/>
      </c>
      <c r="T21" s="171">
        <f t="shared" si="7"/>
      </c>
      <c r="U21" s="27">
        <f t="shared" si="2"/>
      </c>
      <c r="V21" s="28">
        <f t="shared" si="3"/>
      </c>
      <c r="W21" s="29">
        <f t="shared" si="8"/>
      </c>
      <c r="X21" s="30">
        <f t="shared" si="9"/>
      </c>
    </row>
    <row r="22" spans="1:24" ht="15">
      <c r="A22" s="88">
        <v>8</v>
      </c>
      <c r="B22" s="89"/>
      <c r="C22" s="90"/>
      <c r="D22" s="91"/>
      <c r="E22" s="92"/>
      <c r="F22" s="93"/>
      <c r="G22" s="94"/>
      <c r="H22" s="190"/>
      <c r="I22" s="162"/>
      <c r="J22" s="93"/>
      <c r="K22" s="95"/>
      <c r="L22" s="96"/>
      <c r="M22" s="95"/>
      <c r="N22" s="190"/>
      <c r="O22" s="162"/>
      <c r="P22" s="190"/>
      <c r="Q22" s="169">
        <f t="shared" si="4"/>
      </c>
      <c r="R22" s="170">
        <f t="shared" si="5"/>
      </c>
      <c r="S22" s="170">
        <f t="shared" si="6"/>
      </c>
      <c r="T22" s="171">
        <f t="shared" si="7"/>
      </c>
      <c r="U22" s="27">
        <f t="shared" si="2"/>
      </c>
      <c r="V22" s="28">
        <f t="shared" si="3"/>
      </c>
      <c r="W22" s="29">
        <f t="shared" si="8"/>
      </c>
      <c r="X22" s="30">
        <f t="shared" si="9"/>
      </c>
    </row>
    <row r="23" spans="1:24" ht="15">
      <c r="A23" s="88">
        <v>9</v>
      </c>
      <c r="B23" s="89"/>
      <c r="C23" s="90"/>
      <c r="D23" s="91"/>
      <c r="E23" s="92"/>
      <c r="F23" s="93"/>
      <c r="G23" s="94"/>
      <c r="H23" s="190"/>
      <c r="I23" s="162"/>
      <c r="J23" s="93"/>
      <c r="K23" s="95"/>
      <c r="L23" s="96"/>
      <c r="M23" s="95"/>
      <c r="N23" s="190"/>
      <c r="O23" s="162"/>
      <c r="P23" s="190"/>
      <c r="Q23" s="169">
        <f t="shared" si="4"/>
      </c>
      <c r="R23" s="170">
        <f t="shared" si="5"/>
      </c>
      <c r="S23" s="170">
        <f t="shared" si="6"/>
      </c>
      <c r="T23" s="171">
        <f t="shared" si="7"/>
      </c>
      <c r="U23" s="27">
        <f t="shared" si="2"/>
      </c>
      <c r="V23" s="28">
        <f t="shared" si="3"/>
      </c>
      <c r="W23" s="29">
        <f t="shared" si="8"/>
      </c>
      <c r="X23" s="30">
        <f t="shared" si="9"/>
      </c>
    </row>
    <row r="24" spans="1:24" ht="15.75" thickBot="1">
      <c r="A24" s="107">
        <v>10</v>
      </c>
      <c r="B24" s="98"/>
      <c r="C24" s="99"/>
      <c r="D24" s="100"/>
      <c r="E24" s="101"/>
      <c r="F24" s="102"/>
      <c r="G24" s="103"/>
      <c r="H24" s="191"/>
      <c r="I24" s="163"/>
      <c r="J24" s="102"/>
      <c r="K24" s="104"/>
      <c r="L24" s="105"/>
      <c r="M24" s="104"/>
      <c r="N24" s="191"/>
      <c r="O24" s="163"/>
      <c r="P24" s="191"/>
      <c r="Q24" s="172">
        <f t="shared" si="4"/>
      </c>
      <c r="R24" s="173">
        <f t="shared" si="5"/>
      </c>
      <c r="S24" s="173">
        <f t="shared" si="6"/>
      </c>
      <c r="T24" s="174">
        <f t="shared" si="7"/>
      </c>
      <c r="U24" s="37">
        <f t="shared" si="2"/>
      </c>
      <c r="V24" s="38">
        <f t="shared" si="3"/>
      </c>
      <c r="W24" s="33">
        <f t="shared" si="8"/>
      </c>
      <c r="X24" s="34">
        <f t="shared" si="9"/>
      </c>
    </row>
    <row r="25" spans="1:24" ht="15">
      <c r="A25" s="79">
        <v>11</v>
      </c>
      <c r="B25" s="80"/>
      <c r="C25" s="81"/>
      <c r="D25" s="82"/>
      <c r="E25" s="83"/>
      <c r="F25" s="84"/>
      <c r="G25" s="85"/>
      <c r="H25" s="189"/>
      <c r="I25" s="161"/>
      <c r="J25" s="84"/>
      <c r="K25" s="86"/>
      <c r="L25" s="87"/>
      <c r="M25" s="86"/>
      <c r="N25" s="189"/>
      <c r="O25" s="161"/>
      <c r="P25" s="189"/>
      <c r="Q25" s="166">
        <f t="shared" si="4"/>
      </c>
      <c r="R25" s="167">
        <f t="shared" si="5"/>
      </c>
      <c r="S25" s="167">
        <f t="shared" si="6"/>
      </c>
      <c r="T25" s="168">
        <f t="shared" si="7"/>
      </c>
      <c r="U25" s="23">
        <f t="shared" si="2"/>
      </c>
      <c r="V25" s="24">
        <f t="shared" si="3"/>
      </c>
      <c r="W25" s="25">
        <f t="shared" si="8"/>
      </c>
      <c r="X25" s="26">
        <f t="shared" si="9"/>
      </c>
    </row>
    <row r="26" spans="1:24" ht="15">
      <c r="A26" s="88">
        <v>12</v>
      </c>
      <c r="B26" s="89"/>
      <c r="C26" s="90"/>
      <c r="D26" s="91"/>
      <c r="E26" s="92"/>
      <c r="F26" s="93"/>
      <c r="G26" s="94"/>
      <c r="H26" s="190"/>
      <c r="I26" s="162"/>
      <c r="J26" s="93"/>
      <c r="K26" s="95"/>
      <c r="L26" s="96"/>
      <c r="M26" s="95"/>
      <c r="N26" s="190"/>
      <c r="O26" s="162"/>
      <c r="P26" s="190"/>
      <c r="Q26" s="169">
        <f t="shared" si="4"/>
      </c>
      <c r="R26" s="170">
        <f t="shared" si="5"/>
      </c>
      <c r="S26" s="170">
        <f t="shared" si="6"/>
      </c>
      <c r="T26" s="171">
        <f t="shared" si="7"/>
      </c>
      <c r="U26" s="27">
        <f t="shared" si="2"/>
      </c>
      <c r="V26" s="28">
        <f t="shared" si="3"/>
      </c>
      <c r="W26" s="29">
        <f t="shared" si="8"/>
      </c>
      <c r="X26" s="30">
        <f t="shared" si="9"/>
      </c>
    </row>
    <row r="27" spans="1:24" ht="15">
      <c r="A27" s="88">
        <v>13</v>
      </c>
      <c r="B27" s="89"/>
      <c r="C27" s="90"/>
      <c r="D27" s="91"/>
      <c r="E27" s="92"/>
      <c r="F27" s="93"/>
      <c r="G27" s="94"/>
      <c r="H27" s="190"/>
      <c r="I27" s="162"/>
      <c r="J27" s="93"/>
      <c r="K27" s="95"/>
      <c r="L27" s="96"/>
      <c r="M27" s="95"/>
      <c r="N27" s="190"/>
      <c r="O27" s="162"/>
      <c r="P27" s="190"/>
      <c r="Q27" s="169">
        <f t="shared" si="4"/>
      </c>
      <c r="R27" s="170">
        <f t="shared" si="5"/>
      </c>
      <c r="S27" s="170">
        <f t="shared" si="6"/>
      </c>
      <c r="T27" s="171">
        <f t="shared" si="7"/>
      </c>
      <c r="U27" s="27">
        <f t="shared" si="2"/>
      </c>
      <c r="V27" s="28">
        <f t="shared" si="3"/>
      </c>
      <c r="W27" s="29">
        <f t="shared" si="8"/>
      </c>
      <c r="X27" s="30">
        <f t="shared" si="9"/>
      </c>
    </row>
    <row r="28" spans="1:24" ht="15">
      <c r="A28" s="88">
        <v>14</v>
      </c>
      <c r="B28" s="89"/>
      <c r="C28" s="90"/>
      <c r="D28" s="91"/>
      <c r="E28" s="92"/>
      <c r="F28" s="93"/>
      <c r="G28" s="94"/>
      <c r="H28" s="190"/>
      <c r="I28" s="162"/>
      <c r="J28" s="93"/>
      <c r="K28" s="95"/>
      <c r="L28" s="96"/>
      <c r="M28" s="95"/>
      <c r="N28" s="190"/>
      <c r="O28" s="162"/>
      <c r="P28" s="190"/>
      <c r="Q28" s="169">
        <f t="shared" si="4"/>
      </c>
      <c r="R28" s="170">
        <f t="shared" si="5"/>
      </c>
      <c r="S28" s="170">
        <f t="shared" si="6"/>
      </c>
      <c r="T28" s="171">
        <f t="shared" si="7"/>
      </c>
      <c r="U28" s="27">
        <f t="shared" si="2"/>
      </c>
      <c r="V28" s="28">
        <f t="shared" si="3"/>
      </c>
      <c r="W28" s="29">
        <f t="shared" si="8"/>
      </c>
      <c r="X28" s="30">
        <f t="shared" si="9"/>
      </c>
    </row>
    <row r="29" spans="1:24" ht="15.75" thickBot="1">
      <c r="A29" s="97">
        <v>15</v>
      </c>
      <c r="B29" s="98"/>
      <c r="C29" s="99"/>
      <c r="D29" s="100"/>
      <c r="E29" s="101"/>
      <c r="F29" s="102"/>
      <c r="G29" s="103"/>
      <c r="H29" s="191"/>
      <c r="I29" s="163"/>
      <c r="J29" s="102"/>
      <c r="K29" s="104"/>
      <c r="L29" s="105"/>
      <c r="M29" s="104"/>
      <c r="N29" s="191"/>
      <c r="O29" s="163"/>
      <c r="P29" s="191"/>
      <c r="Q29" s="172">
        <f t="shared" si="4"/>
      </c>
      <c r="R29" s="173">
        <f t="shared" si="5"/>
      </c>
      <c r="S29" s="173">
        <f t="shared" si="6"/>
      </c>
      <c r="T29" s="174">
        <f t="shared" si="7"/>
      </c>
      <c r="U29" s="31">
        <f t="shared" si="2"/>
      </c>
      <c r="V29" s="32">
        <f t="shared" si="3"/>
      </c>
      <c r="W29" s="33">
        <f t="shared" si="8"/>
      </c>
      <c r="X29" s="34">
        <f t="shared" si="9"/>
      </c>
    </row>
    <row r="30" spans="1:24" ht="15">
      <c r="A30" s="106">
        <v>16</v>
      </c>
      <c r="B30" s="80"/>
      <c r="C30" s="81"/>
      <c r="D30" s="82"/>
      <c r="E30" s="83"/>
      <c r="F30" s="84"/>
      <c r="G30" s="85"/>
      <c r="H30" s="189"/>
      <c r="I30" s="161"/>
      <c r="J30" s="84"/>
      <c r="K30" s="86"/>
      <c r="L30" s="87"/>
      <c r="M30" s="86"/>
      <c r="N30" s="189"/>
      <c r="O30" s="161"/>
      <c r="P30" s="189"/>
      <c r="Q30" s="166">
        <f t="shared" si="4"/>
      </c>
      <c r="R30" s="167">
        <f t="shared" si="5"/>
      </c>
      <c r="S30" s="167">
        <f t="shared" si="6"/>
      </c>
      <c r="T30" s="168">
        <f t="shared" si="7"/>
      </c>
      <c r="U30" s="35">
        <f t="shared" si="2"/>
      </c>
      <c r="V30" s="36">
        <f t="shared" si="3"/>
      </c>
      <c r="W30" s="25">
        <f t="shared" si="8"/>
      </c>
      <c r="X30" s="26">
        <f t="shared" si="9"/>
      </c>
    </row>
    <row r="31" spans="1:24" ht="15">
      <c r="A31" s="88">
        <v>17</v>
      </c>
      <c r="B31" s="89"/>
      <c r="C31" s="90"/>
      <c r="D31" s="91"/>
      <c r="E31" s="92"/>
      <c r="F31" s="93"/>
      <c r="G31" s="94"/>
      <c r="H31" s="190"/>
      <c r="I31" s="162"/>
      <c r="J31" s="93"/>
      <c r="K31" s="95"/>
      <c r="L31" s="96"/>
      <c r="M31" s="95"/>
      <c r="N31" s="190"/>
      <c r="O31" s="162"/>
      <c r="P31" s="190"/>
      <c r="Q31" s="169">
        <f t="shared" si="4"/>
      </c>
      <c r="R31" s="170">
        <f t="shared" si="5"/>
      </c>
      <c r="S31" s="170">
        <f t="shared" si="6"/>
      </c>
      <c r="T31" s="171">
        <f t="shared" si="7"/>
      </c>
      <c r="U31" s="27">
        <f t="shared" si="2"/>
      </c>
      <c r="V31" s="28">
        <f t="shared" si="3"/>
      </c>
      <c r="W31" s="29">
        <f t="shared" si="8"/>
      </c>
      <c r="X31" s="30">
        <f t="shared" si="9"/>
      </c>
    </row>
    <row r="32" spans="1:24" ht="15">
      <c r="A32" s="88">
        <v>18</v>
      </c>
      <c r="B32" s="89"/>
      <c r="C32" s="90"/>
      <c r="D32" s="91"/>
      <c r="E32" s="92"/>
      <c r="F32" s="93"/>
      <c r="G32" s="94"/>
      <c r="H32" s="190"/>
      <c r="I32" s="162"/>
      <c r="J32" s="93"/>
      <c r="K32" s="95"/>
      <c r="L32" s="96"/>
      <c r="M32" s="95"/>
      <c r="N32" s="190"/>
      <c r="O32" s="162"/>
      <c r="P32" s="190"/>
      <c r="Q32" s="169">
        <f t="shared" si="4"/>
      </c>
      <c r="R32" s="170">
        <f t="shared" si="5"/>
      </c>
      <c r="S32" s="170">
        <f t="shared" si="6"/>
      </c>
      <c r="T32" s="171">
        <f t="shared" si="7"/>
      </c>
      <c r="U32" s="27">
        <f t="shared" si="2"/>
      </c>
      <c r="V32" s="28">
        <f t="shared" si="3"/>
      </c>
      <c r="W32" s="29">
        <f t="shared" si="8"/>
      </c>
      <c r="X32" s="30">
        <f t="shared" si="9"/>
      </c>
    </row>
    <row r="33" spans="1:24" ht="15">
      <c r="A33" s="88">
        <v>19</v>
      </c>
      <c r="B33" s="89"/>
      <c r="C33" s="90"/>
      <c r="D33" s="91"/>
      <c r="E33" s="92"/>
      <c r="F33" s="93"/>
      <c r="G33" s="94"/>
      <c r="H33" s="190"/>
      <c r="I33" s="162"/>
      <c r="J33" s="93"/>
      <c r="K33" s="95"/>
      <c r="L33" s="96"/>
      <c r="M33" s="95"/>
      <c r="N33" s="190"/>
      <c r="O33" s="162"/>
      <c r="P33" s="190"/>
      <c r="Q33" s="169">
        <f t="shared" si="4"/>
      </c>
      <c r="R33" s="170">
        <f t="shared" si="5"/>
      </c>
      <c r="S33" s="170">
        <f t="shared" si="6"/>
      </c>
      <c r="T33" s="171">
        <f t="shared" si="7"/>
      </c>
      <c r="U33" s="27">
        <f t="shared" si="2"/>
      </c>
      <c r="V33" s="28">
        <f t="shared" si="3"/>
      </c>
      <c r="W33" s="29">
        <f t="shared" si="8"/>
      </c>
      <c r="X33" s="30">
        <f t="shared" si="9"/>
      </c>
    </row>
    <row r="34" spans="1:24" ht="15.75" thickBot="1">
      <c r="A34" s="107">
        <v>20</v>
      </c>
      <c r="B34" s="98"/>
      <c r="C34" s="99"/>
      <c r="D34" s="100"/>
      <c r="E34" s="101"/>
      <c r="F34" s="102"/>
      <c r="G34" s="103"/>
      <c r="H34" s="191"/>
      <c r="I34" s="163"/>
      <c r="J34" s="102"/>
      <c r="K34" s="104"/>
      <c r="L34" s="105"/>
      <c r="M34" s="104"/>
      <c r="N34" s="191"/>
      <c r="O34" s="163"/>
      <c r="P34" s="191"/>
      <c r="Q34" s="172">
        <f t="shared" si="4"/>
      </c>
      <c r="R34" s="173">
        <f t="shared" si="5"/>
      </c>
      <c r="S34" s="173">
        <f t="shared" si="6"/>
      </c>
      <c r="T34" s="174">
        <f t="shared" si="7"/>
      </c>
      <c r="U34" s="37">
        <f t="shared" si="2"/>
      </c>
      <c r="V34" s="38">
        <f t="shared" si="3"/>
      </c>
      <c r="W34" s="33">
        <f t="shared" si="8"/>
      </c>
      <c r="X34" s="34">
        <f t="shared" si="9"/>
      </c>
    </row>
    <row r="35" spans="1:24" ht="15">
      <c r="A35" s="79">
        <v>21</v>
      </c>
      <c r="B35" s="80"/>
      <c r="C35" s="81"/>
      <c r="D35" s="82"/>
      <c r="E35" s="83"/>
      <c r="F35" s="84"/>
      <c r="G35" s="85"/>
      <c r="H35" s="189"/>
      <c r="I35" s="161"/>
      <c r="J35" s="84"/>
      <c r="K35" s="86"/>
      <c r="L35" s="87"/>
      <c r="M35" s="86"/>
      <c r="N35" s="189"/>
      <c r="O35" s="161"/>
      <c r="P35" s="189"/>
      <c r="Q35" s="166">
        <f t="shared" si="4"/>
      </c>
      <c r="R35" s="167">
        <f t="shared" si="5"/>
      </c>
      <c r="S35" s="167">
        <f t="shared" si="6"/>
      </c>
      <c r="T35" s="168">
        <f t="shared" si="7"/>
      </c>
      <c r="U35" s="23">
        <f t="shared" si="2"/>
      </c>
      <c r="V35" s="24">
        <f t="shared" si="3"/>
      </c>
      <c r="W35" s="25">
        <f t="shared" si="8"/>
      </c>
      <c r="X35" s="26">
        <f t="shared" si="9"/>
      </c>
    </row>
    <row r="36" spans="1:24" ht="15">
      <c r="A36" s="88">
        <v>22</v>
      </c>
      <c r="B36" s="89"/>
      <c r="C36" s="90"/>
      <c r="D36" s="91"/>
      <c r="E36" s="92"/>
      <c r="F36" s="93"/>
      <c r="G36" s="94"/>
      <c r="H36" s="190"/>
      <c r="I36" s="162"/>
      <c r="J36" s="93"/>
      <c r="K36" s="95"/>
      <c r="L36" s="96"/>
      <c r="M36" s="95"/>
      <c r="N36" s="190"/>
      <c r="O36" s="162"/>
      <c r="P36" s="190"/>
      <c r="Q36" s="169">
        <f t="shared" si="4"/>
      </c>
      <c r="R36" s="170">
        <f t="shared" si="5"/>
      </c>
      <c r="S36" s="170">
        <f t="shared" si="6"/>
      </c>
      <c r="T36" s="171">
        <f t="shared" si="7"/>
      </c>
      <c r="U36" s="27">
        <f t="shared" si="2"/>
      </c>
      <c r="V36" s="28">
        <f t="shared" si="3"/>
      </c>
      <c r="W36" s="29">
        <f t="shared" si="8"/>
      </c>
      <c r="X36" s="30">
        <f t="shared" si="9"/>
      </c>
    </row>
    <row r="37" spans="1:24" ht="15">
      <c r="A37" s="88">
        <v>23</v>
      </c>
      <c r="B37" s="89"/>
      <c r="C37" s="90"/>
      <c r="D37" s="91"/>
      <c r="E37" s="92"/>
      <c r="F37" s="93"/>
      <c r="G37" s="94"/>
      <c r="H37" s="190"/>
      <c r="I37" s="162"/>
      <c r="J37" s="93"/>
      <c r="K37" s="95"/>
      <c r="L37" s="96"/>
      <c r="M37" s="95"/>
      <c r="N37" s="190"/>
      <c r="O37" s="162"/>
      <c r="P37" s="190"/>
      <c r="Q37" s="169">
        <f t="shared" si="4"/>
      </c>
      <c r="R37" s="170">
        <f t="shared" si="5"/>
      </c>
      <c r="S37" s="170">
        <f t="shared" si="6"/>
      </c>
      <c r="T37" s="171">
        <f t="shared" si="7"/>
      </c>
      <c r="U37" s="27">
        <f t="shared" si="2"/>
      </c>
      <c r="V37" s="28">
        <f t="shared" si="3"/>
      </c>
      <c r="W37" s="29">
        <f t="shared" si="8"/>
      </c>
      <c r="X37" s="30">
        <f t="shared" si="9"/>
      </c>
    </row>
    <row r="38" spans="1:24" ht="15">
      <c r="A38" s="88">
        <v>24</v>
      </c>
      <c r="B38" s="89"/>
      <c r="C38" s="90"/>
      <c r="D38" s="91"/>
      <c r="E38" s="92"/>
      <c r="F38" s="93"/>
      <c r="G38" s="94"/>
      <c r="H38" s="190"/>
      <c r="I38" s="162"/>
      <c r="J38" s="93"/>
      <c r="K38" s="95"/>
      <c r="L38" s="96"/>
      <c r="M38" s="95"/>
      <c r="N38" s="190"/>
      <c r="O38" s="162"/>
      <c r="P38" s="190"/>
      <c r="Q38" s="169">
        <f t="shared" si="4"/>
      </c>
      <c r="R38" s="170">
        <f t="shared" si="5"/>
      </c>
      <c r="S38" s="170">
        <f t="shared" si="6"/>
      </c>
      <c r="T38" s="171">
        <f t="shared" si="7"/>
      </c>
      <c r="U38" s="27">
        <f t="shared" si="2"/>
      </c>
      <c r="V38" s="28">
        <f t="shared" si="3"/>
      </c>
      <c r="W38" s="29">
        <f t="shared" si="8"/>
      </c>
      <c r="X38" s="30">
        <f t="shared" si="9"/>
      </c>
    </row>
    <row r="39" spans="1:24" ht="15.75" thickBot="1">
      <c r="A39" s="97">
        <v>25</v>
      </c>
      <c r="B39" s="98"/>
      <c r="C39" s="99"/>
      <c r="D39" s="100"/>
      <c r="E39" s="101"/>
      <c r="F39" s="102"/>
      <c r="G39" s="103"/>
      <c r="H39" s="191"/>
      <c r="I39" s="163"/>
      <c r="J39" s="102"/>
      <c r="K39" s="104"/>
      <c r="L39" s="105"/>
      <c r="M39" s="104"/>
      <c r="N39" s="191"/>
      <c r="O39" s="163"/>
      <c r="P39" s="191"/>
      <c r="Q39" s="172">
        <f t="shared" si="4"/>
      </c>
      <c r="R39" s="173">
        <f t="shared" si="5"/>
      </c>
      <c r="S39" s="173">
        <f t="shared" si="6"/>
      </c>
      <c r="T39" s="174">
        <f t="shared" si="7"/>
      </c>
      <c r="U39" s="31">
        <f t="shared" si="2"/>
      </c>
      <c r="V39" s="32">
        <f t="shared" si="3"/>
      </c>
      <c r="W39" s="33">
        <f t="shared" si="8"/>
      </c>
      <c r="X39" s="34">
        <f t="shared" si="9"/>
      </c>
    </row>
    <row r="40" spans="1:24" ht="15">
      <c r="A40" s="79">
        <v>26</v>
      </c>
      <c r="B40" s="80"/>
      <c r="C40" s="81"/>
      <c r="D40" s="82"/>
      <c r="E40" s="83"/>
      <c r="F40" s="84"/>
      <c r="G40" s="85"/>
      <c r="H40" s="189"/>
      <c r="I40" s="161"/>
      <c r="J40" s="84"/>
      <c r="K40" s="86"/>
      <c r="L40" s="87"/>
      <c r="M40" s="86"/>
      <c r="N40" s="189"/>
      <c r="O40" s="161"/>
      <c r="P40" s="189"/>
      <c r="Q40" s="166">
        <f t="shared" si="4"/>
      </c>
      <c r="R40" s="167">
        <f t="shared" si="5"/>
      </c>
      <c r="S40" s="167">
        <f t="shared" si="6"/>
      </c>
      <c r="T40" s="168">
        <f t="shared" si="7"/>
      </c>
      <c r="U40" s="23">
        <f t="shared" si="2"/>
      </c>
      <c r="V40" s="24">
        <f t="shared" si="3"/>
      </c>
      <c r="W40" s="25">
        <f t="shared" si="8"/>
      </c>
      <c r="X40" s="26">
        <f aca="true" t="shared" si="10" ref="X40:X54">IF(W40="","",IF(W40="нет",0,1))</f>
      </c>
    </row>
    <row r="41" spans="1:24" ht="15">
      <c r="A41" s="88">
        <v>27</v>
      </c>
      <c r="B41" s="89"/>
      <c r="C41" s="90"/>
      <c r="D41" s="91"/>
      <c r="E41" s="92"/>
      <c r="F41" s="93"/>
      <c r="G41" s="94"/>
      <c r="H41" s="190"/>
      <c r="I41" s="162"/>
      <c r="J41" s="93"/>
      <c r="K41" s="95"/>
      <c r="L41" s="96"/>
      <c r="M41" s="95"/>
      <c r="N41" s="190"/>
      <c r="O41" s="162"/>
      <c r="P41" s="190"/>
      <c r="Q41" s="169">
        <f t="shared" si="4"/>
      </c>
      <c r="R41" s="170">
        <f t="shared" si="5"/>
      </c>
      <c r="S41" s="170">
        <f t="shared" si="6"/>
      </c>
      <c r="T41" s="171">
        <f t="shared" si="7"/>
      </c>
      <c r="U41" s="27">
        <f t="shared" si="2"/>
      </c>
      <c r="V41" s="28">
        <f t="shared" si="3"/>
      </c>
      <c r="W41" s="29">
        <f t="shared" si="8"/>
      </c>
      <c r="X41" s="30">
        <f t="shared" si="10"/>
      </c>
    </row>
    <row r="42" spans="1:24" ht="15">
      <c r="A42" s="88">
        <v>28</v>
      </c>
      <c r="B42" s="89"/>
      <c r="C42" s="90"/>
      <c r="D42" s="91"/>
      <c r="E42" s="92"/>
      <c r="F42" s="93"/>
      <c r="G42" s="94"/>
      <c r="H42" s="190"/>
      <c r="I42" s="162"/>
      <c r="J42" s="93"/>
      <c r="K42" s="95"/>
      <c r="L42" s="96"/>
      <c r="M42" s="95"/>
      <c r="N42" s="190"/>
      <c r="O42" s="162"/>
      <c r="P42" s="190"/>
      <c r="Q42" s="169">
        <f t="shared" si="4"/>
      </c>
      <c r="R42" s="170">
        <f t="shared" si="5"/>
      </c>
      <c r="S42" s="170">
        <f t="shared" si="6"/>
      </c>
      <c r="T42" s="171">
        <f t="shared" si="7"/>
      </c>
      <c r="U42" s="27">
        <f t="shared" si="2"/>
      </c>
      <c r="V42" s="28">
        <f t="shared" si="3"/>
      </c>
      <c r="W42" s="29">
        <f t="shared" si="8"/>
      </c>
      <c r="X42" s="30">
        <f t="shared" si="10"/>
      </c>
    </row>
    <row r="43" spans="1:24" ht="15">
      <c r="A43" s="88">
        <v>29</v>
      </c>
      <c r="B43" s="89"/>
      <c r="C43" s="90"/>
      <c r="D43" s="91"/>
      <c r="E43" s="92"/>
      <c r="F43" s="93"/>
      <c r="G43" s="94"/>
      <c r="H43" s="190"/>
      <c r="I43" s="162"/>
      <c r="J43" s="93"/>
      <c r="K43" s="95"/>
      <c r="L43" s="96"/>
      <c r="M43" s="95"/>
      <c r="N43" s="190"/>
      <c r="O43" s="162"/>
      <c r="P43" s="190"/>
      <c r="Q43" s="169">
        <f t="shared" si="4"/>
      </c>
      <c r="R43" s="170">
        <f t="shared" si="5"/>
      </c>
      <c r="S43" s="170">
        <f t="shared" si="6"/>
      </c>
      <c r="T43" s="171">
        <f t="shared" si="7"/>
      </c>
      <c r="U43" s="27">
        <f t="shared" si="2"/>
      </c>
      <c r="V43" s="28">
        <f t="shared" si="3"/>
      </c>
      <c r="W43" s="29">
        <f t="shared" si="8"/>
      </c>
      <c r="X43" s="30">
        <f t="shared" si="10"/>
      </c>
    </row>
    <row r="44" spans="1:24" ht="15.75" thickBot="1">
      <c r="A44" s="97">
        <v>30</v>
      </c>
      <c r="B44" s="98"/>
      <c r="C44" s="99"/>
      <c r="D44" s="100"/>
      <c r="E44" s="101"/>
      <c r="F44" s="102"/>
      <c r="G44" s="103"/>
      <c r="H44" s="191"/>
      <c r="I44" s="163"/>
      <c r="J44" s="102"/>
      <c r="K44" s="104"/>
      <c r="L44" s="105"/>
      <c r="M44" s="104"/>
      <c r="N44" s="191"/>
      <c r="O44" s="163"/>
      <c r="P44" s="191"/>
      <c r="Q44" s="172">
        <f t="shared" si="4"/>
      </c>
      <c r="R44" s="173">
        <f t="shared" si="5"/>
      </c>
      <c r="S44" s="173">
        <f t="shared" si="6"/>
      </c>
      <c r="T44" s="174">
        <f t="shared" si="7"/>
      </c>
      <c r="U44" s="31">
        <f t="shared" si="2"/>
      </c>
      <c r="V44" s="32">
        <f t="shared" si="3"/>
      </c>
      <c r="W44" s="33">
        <f t="shared" si="8"/>
      </c>
      <c r="X44" s="34">
        <f t="shared" si="10"/>
      </c>
    </row>
    <row r="45" spans="1:24" ht="15">
      <c r="A45" s="79">
        <v>31</v>
      </c>
      <c r="B45" s="80"/>
      <c r="C45" s="81"/>
      <c r="D45" s="82"/>
      <c r="E45" s="83"/>
      <c r="F45" s="84"/>
      <c r="G45" s="85"/>
      <c r="H45" s="189"/>
      <c r="I45" s="161"/>
      <c r="J45" s="84"/>
      <c r="K45" s="86"/>
      <c r="L45" s="87"/>
      <c r="M45" s="86"/>
      <c r="N45" s="189"/>
      <c r="O45" s="161"/>
      <c r="P45" s="189"/>
      <c r="Q45" s="166">
        <f t="shared" si="4"/>
      </c>
      <c r="R45" s="167">
        <f t="shared" si="5"/>
      </c>
      <c r="S45" s="167">
        <f t="shared" si="6"/>
      </c>
      <c r="T45" s="168">
        <f t="shared" si="7"/>
      </c>
      <c r="U45" s="23">
        <f t="shared" si="2"/>
      </c>
      <c r="V45" s="24">
        <f t="shared" si="3"/>
      </c>
      <c r="W45" s="25">
        <f t="shared" si="8"/>
      </c>
      <c r="X45" s="26">
        <f t="shared" si="10"/>
      </c>
    </row>
    <row r="46" spans="1:24" ht="15">
      <c r="A46" s="88">
        <v>32</v>
      </c>
      <c r="B46" s="89"/>
      <c r="C46" s="90"/>
      <c r="D46" s="91"/>
      <c r="E46" s="92"/>
      <c r="F46" s="93"/>
      <c r="G46" s="94"/>
      <c r="H46" s="190"/>
      <c r="I46" s="162"/>
      <c r="J46" s="93"/>
      <c r="K46" s="95"/>
      <c r="L46" s="96"/>
      <c r="M46" s="95"/>
      <c r="N46" s="190"/>
      <c r="O46" s="162"/>
      <c r="P46" s="190"/>
      <c r="Q46" s="169">
        <f t="shared" si="4"/>
      </c>
      <c r="R46" s="170">
        <f t="shared" si="5"/>
      </c>
      <c r="S46" s="170">
        <f t="shared" si="6"/>
      </c>
      <c r="T46" s="171">
        <f t="shared" si="7"/>
      </c>
      <c r="U46" s="27">
        <f t="shared" si="2"/>
      </c>
      <c r="V46" s="28">
        <f t="shared" si="3"/>
      </c>
      <c r="W46" s="29">
        <f t="shared" si="8"/>
      </c>
      <c r="X46" s="30">
        <f t="shared" si="10"/>
      </c>
    </row>
    <row r="47" spans="1:24" ht="15">
      <c r="A47" s="88">
        <v>33</v>
      </c>
      <c r="B47" s="89"/>
      <c r="C47" s="90"/>
      <c r="D47" s="91"/>
      <c r="E47" s="92"/>
      <c r="F47" s="93"/>
      <c r="G47" s="94"/>
      <c r="H47" s="190"/>
      <c r="I47" s="162"/>
      <c r="J47" s="93"/>
      <c r="K47" s="95"/>
      <c r="L47" s="96"/>
      <c r="M47" s="95"/>
      <c r="N47" s="190"/>
      <c r="O47" s="162"/>
      <c r="P47" s="190"/>
      <c r="Q47" s="169">
        <f t="shared" si="4"/>
      </c>
      <c r="R47" s="170">
        <f t="shared" si="5"/>
      </c>
      <c r="S47" s="170">
        <f t="shared" si="6"/>
      </c>
      <c r="T47" s="171">
        <f t="shared" si="7"/>
      </c>
      <c r="U47" s="27">
        <f t="shared" si="2"/>
      </c>
      <c r="V47" s="28">
        <f t="shared" si="3"/>
      </c>
      <c r="W47" s="29">
        <f t="shared" si="8"/>
      </c>
      <c r="X47" s="30">
        <f t="shared" si="10"/>
      </c>
    </row>
    <row r="48" spans="1:24" ht="15">
      <c r="A48" s="88">
        <v>34</v>
      </c>
      <c r="B48" s="89"/>
      <c r="C48" s="90"/>
      <c r="D48" s="91"/>
      <c r="E48" s="92"/>
      <c r="F48" s="93"/>
      <c r="G48" s="94"/>
      <c r="H48" s="190"/>
      <c r="I48" s="162"/>
      <c r="J48" s="93"/>
      <c r="K48" s="95"/>
      <c r="L48" s="96"/>
      <c r="M48" s="95"/>
      <c r="N48" s="190"/>
      <c r="O48" s="162"/>
      <c r="P48" s="190"/>
      <c r="Q48" s="169">
        <f t="shared" si="4"/>
      </c>
      <c r="R48" s="170">
        <f t="shared" si="5"/>
      </c>
      <c r="S48" s="170">
        <f t="shared" si="6"/>
      </c>
      <c r="T48" s="171">
        <f t="shared" si="7"/>
      </c>
      <c r="U48" s="27">
        <f t="shared" si="2"/>
      </c>
      <c r="V48" s="28">
        <f t="shared" si="3"/>
      </c>
      <c r="W48" s="29">
        <f t="shared" si="8"/>
      </c>
      <c r="X48" s="30">
        <f t="shared" si="10"/>
      </c>
    </row>
    <row r="49" spans="1:24" ht="15.75" thickBot="1">
      <c r="A49" s="97">
        <v>35</v>
      </c>
      <c r="B49" s="98"/>
      <c r="C49" s="99"/>
      <c r="D49" s="100"/>
      <c r="E49" s="101"/>
      <c r="F49" s="102"/>
      <c r="G49" s="103"/>
      <c r="H49" s="191"/>
      <c r="I49" s="163"/>
      <c r="J49" s="102"/>
      <c r="K49" s="104"/>
      <c r="L49" s="105"/>
      <c r="M49" s="104"/>
      <c r="N49" s="191"/>
      <c r="O49" s="163"/>
      <c r="P49" s="191"/>
      <c r="Q49" s="172">
        <f t="shared" si="4"/>
      </c>
      <c r="R49" s="173">
        <f t="shared" si="5"/>
      </c>
      <c r="S49" s="173">
        <f t="shared" si="6"/>
      </c>
      <c r="T49" s="174">
        <f t="shared" si="7"/>
      </c>
      <c r="U49" s="31">
        <f t="shared" si="2"/>
      </c>
      <c r="V49" s="32">
        <f t="shared" si="3"/>
      </c>
      <c r="W49" s="33">
        <f t="shared" si="8"/>
      </c>
      <c r="X49" s="34">
        <f t="shared" si="10"/>
      </c>
    </row>
    <row r="50" spans="1:24" ht="15">
      <c r="A50" s="79">
        <v>36</v>
      </c>
      <c r="B50" s="80"/>
      <c r="C50" s="81"/>
      <c r="D50" s="82"/>
      <c r="E50" s="83"/>
      <c r="F50" s="84"/>
      <c r="G50" s="85"/>
      <c r="H50" s="189"/>
      <c r="I50" s="161"/>
      <c r="J50" s="84"/>
      <c r="K50" s="86"/>
      <c r="L50" s="87"/>
      <c r="M50" s="86"/>
      <c r="N50" s="189"/>
      <c r="O50" s="161"/>
      <c r="P50" s="189"/>
      <c r="Q50" s="166">
        <f t="shared" si="4"/>
      </c>
      <c r="R50" s="167">
        <f t="shared" si="5"/>
      </c>
      <c r="S50" s="167">
        <f t="shared" si="6"/>
      </c>
      <c r="T50" s="168">
        <f t="shared" si="7"/>
      </c>
      <c r="U50" s="23">
        <f t="shared" si="2"/>
      </c>
      <c r="V50" s="24">
        <f t="shared" si="3"/>
      </c>
      <c r="W50" s="25">
        <f t="shared" si="8"/>
      </c>
      <c r="X50" s="26">
        <f t="shared" si="10"/>
      </c>
    </row>
    <row r="51" spans="1:24" ht="15">
      <c r="A51" s="88">
        <v>37</v>
      </c>
      <c r="B51" s="89"/>
      <c r="C51" s="90"/>
      <c r="D51" s="91"/>
      <c r="E51" s="92"/>
      <c r="F51" s="93"/>
      <c r="G51" s="94"/>
      <c r="H51" s="190"/>
      <c r="I51" s="162"/>
      <c r="J51" s="93"/>
      <c r="K51" s="95"/>
      <c r="L51" s="96"/>
      <c r="M51" s="95"/>
      <c r="N51" s="190"/>
      <c r="O51" s="162"/>
      <c r="P51" s="190"/>
      <c r="Q51" s="169">
        <f t="shared" si="4"/>
      </c>
      <c r="R51" s="170">
        <f t="shared" si="5"/>
      </c>
      <c r="S51" s="170">
        <f t="shared" si="6"/>
      </c>
      <c r="T51" s="171">
        <f t="shared" si="7"/>
      </c>
      <c r="U51" s="27">
        <f t="shared" si="2"/>
      </c>
      <c r="V51" s="28">
        <f t="shared" si="3"/>
      </c>
      <c r="W51" s="29">
        <f t="shared" si="8"/>
      </c>
      <c r="X51" s="30">
        <f t="shared" si="10"/>
      </c>
    </row>
    <row r="52" spans="1:24" ht="15">
      <c r="A52" s="88">
        <v>38</v>
      </c>
      <c r="B52" s="89"/>
      <c r="C52" s="90"/>
      <c r="D52" s="91"/>
      <c r="E52" s="92"/>
      <c r="F52" s="93"/>
      <c r="G52" s="94"/>
      <c r="H52" s="190"/>
      <c r="I52" s="162"/>
      <c r="J52" s="93"/>
      <c r="K52" s="95"/>
      <c r="L52" s="96"/>
      <c r="M52" s="95"/>
      <c r="N52" s="190"/>
      <c r="O52" s="162"/>
      <c r="P52" s="190"/>
      <c r="Q52" s="169">
        <f t="shared" si="4"/>
      </c>
      <c r="R52" s="170">
        <f t="shared" si="5"/>
      </c>
      <c r="S52" s="170">
        <f t="shared" si="6"/>
      </c>
      <c r="T52" s="171">
        <f t="shared" si="7"/>
      </c>
      <c r="U52" s="27">
        <f t="shared" si="2"/>
      </c>
      <c r="V52" s="28">
        <f t="shared" si="3"/>
      </c>
      <c r="W52" s="29">
        <f t="shared" si="8"/>
      </c>
      <c r="X52" s="30">
        <f t="shared" si="10"/>
      </c>
    </row>
    <row r="53" spans="1:24" ht="15">
      <c r="A53" s="88">
        <v>39</v>
      </c>
      <c r="B53" s="89"/>
      <c r="C53" s="90"/>
      <c r="D53" s="91"/>
      <c r="E53" s="92"/>
      <c r="F53" s="93"/>
      <c r="G53" s="94"/>
      <c r="H53" s="190"/>
      <c r="I53" s="162"/>
      <c r="J53" s="93"/>
      <c r="K53" s="95"/>
      <c r="L53" s="96"/>
      <c r="M53" s="95"/>
      <c r="N53" s="190"/>
      <c r="O53" s="162"/>
      <c r="P53" s="190"/>
      <c r="Q53" s="169">
        <f t="shared" si="4"/>
      </c>
      <c r="R53" s="170">
        <f t="shared" si="5"/>
      </c>
      <c r="S53" s="170">
        <f t="shared" si="6"/>
      </c>
      <c r="T53" s="171">
        <f t="shared" si="7"/>
      </c>
      <c r="U53" s="27">
        <f t="shared" si="2"/>
      </c>
      <c r="V53" s="28">
        <f t="shared" si="3"/>
      </c>
      <c r="W53" s="29">
        <f t="shared" si="8"/>
      </c>
      <c r="X53" s="30">
        <f t="shared" si="10"/>
      </c>
    </row>
    <row r="54" spans="1:24" ht="15.75" thickBot="1">
      <c r="A54" s="97">
        <v>40</v>
      </c>
      <c r="B54" s="98"/>
      <c r="C54" s="99"/>
      <c r="D54" s="100"/>
      <c r="E54" s="101"/>
      <c r="F54" s="102"/>
      <c r="G54" s="103"/>
      <c r="H54" s="191"/>
      <c r="I54" s="163"/>
      <c r="J54" s="102"/>
      <c r="K54" s="104"/>
      <c r="L54" s="105"/>
      <c r="M54" s="104"/>
      <c r="N54" s="191"/>
      <c r="O54" s="163"/>
      <c r="P54" s="191"/>
      <c r="Q54" s="172">
        <f t="shared" si="4"/>
      </c>
      <c r="R54" s="173">
        <f t="shared" si="5"/>
      </c>
      <c r="S54" s="173">
        <f t="shared" si="6"/>
      </c>
      <c r="T54" s="174">
        <f t="shared" si="7"/>
      </c>
      <c r="U54" s="31">
        <f t="shared" si="2"/>
      </c>
      <c r="V54" s="32">
        <f t="shared" si="3"/>
      </c>
      <c r="W54" s="33">
        <f t="shared" si="8"/>
      </c>
      <c r="X54" s="34">
        <f t="shared" si="10"/>
      </c>
    </row>
    <row r="56" spans="2:4" ht="15">
      <c r="B56" s="9" t="s">
        <v>89</v>
      </c>
      <c r="D56" s="9" t="s">
        <v>85</v>
      </c>
    </row>
    <row r="57" spans="2:4" ht="15">
      <c r="B57" s="9">
        <v>1</v>
      </c>
      <c r="D57" s="9" t="s">
        <v>84</v>
      </c>
    </row>
    <row r="58" spans="2:4" ht="15">
      <c r="B58" s="9">
        <v>2</v>
      </c>
      <c r="D58" s="9" t="s">
        <v>86</v>
      </c>
    </row>
  </sheetData>
  <sheetProtection/>
  <mergeCells count="1">
    <mergeCell ref="Q13:T13"/>
  </mergeCells>
  <conditionalFormatting sqref="E15:P54">
    <cfRule type="expression" priority="11" dxfId="1" stopIfTrue="1">
      <formula>E15&gt;E$11</formula>
    </cfRule>
  </conditionalFormatting>
  <conditionalFormatting sqref="D6 E5 K1 N1">
    <cfRule type="containsBlanks" priority="6" dxfId="1" stopIfTrue="1">
      <formula>LEN(TRIM(D1))=0</formula>
    </cfRule>
  </conditionalFormatting>
  <conditionalFormatting sqref="C15:C54">
    <cfRule type="expression" priority="332" dxfId="1">
      <formula>AND(SUM($D15:$P15)&lt;&gt;0,$C15="")</formula>
    </cfRule>
  </conditionalFormatting>
  <conditionalFormatting sqref="D15:P54">
    <cfRule type="expression" priority="333" dxfId="1" stopIfTrue="1">
      <formula>AND($B15&lt;&gt;"",$C15="да",$D15="")</formula>
    </cfRule>
    <cfRule type="expression" priority="334" dxfId="0" stopIfTrue="1">
      <formula>AND(SUM($D15)=0,COUNTA($E15:$P15)&gt;0)</formula>
    </cfRule>
  </conditionalFormatting>
  <dataValidations count="5">
    <dataValidation errorStyle="warning" type="list" allowBlank="1" showInputMessage="1" showErrorMessage="1" sqref="C15:C54 Q15:T54">
      <formula1>"да,нет"</formula1>
    </dataValidation>
    <dataValidation type="list" allowBlank="1" showErrorMessage="1" promptTitle="Введите тип класса" prompt="общ - общеобразовательный класс;&#10;пил - пилотный класс по введению ФГОС ООО" sqref="D6">
      <formula1>$X$3:$X$4</formula1>
    </dataValidation>
    <dataValidation allowBlank="1" showInputMessage="1" showErrorMessage="1" prompt="Укажите наименование образовательной организации, например, СОШ №3" sqref="N1"/>
    <dataValidation allowBlank="1" showInputMessage="1" prompt="Укажите класс с литерой (если есть)" sqref="K1"/>
    <dataValidation type="whole" allowBlank="1" showInputMessage="1" showErrorMessage="1" sqref="E15:P54">
      <formula1>0</formula1>
      <formula2>E$11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view="pageBreakPreview" zoomScale="90" zoomScaleSheetLayoutView="90" zoomScalePageLayoutView="0" workbookViewId="0" topLeftCell="A1">
      <selection activeCell="B15" sqref="B15"/>
    </sheetView>
  </sheetViews>
  <sheetFormatPr defaultColWidth="9.140625" defaultRowHeight="15"/>
  <cols>
    <col min="1" max="1" width="4.7109375" style="9" customWidth="1"/>
    <col min="2" max="2" width="21.8515625" style="9" customWidth="1"/>
    <col min="3" max="3" width="8.28125" style="9" hidden="1" customWidth="1"/>
    <col min="4" max="4" width="7.57421875" style="9" customWidth="1"/>
    <col min="5" max="16" width="6.140625" style="9" customWidth="1"/>
    <col min="17" max="17" width="5.8515625" style="9" customWidth="1"/>
    <col min="18" max="18" width="12.57421875" style="9" bestFit="1" customWidth="1"/>
    <col min="19" max="19" width="12.00390625" style="9" bestFit="1" customWidth="1"/>
    <col min="20" max="20" width="12.8515625" style="9" bestFit="1" customWidth="1"/>
    <col min="21" max="21" width="6.00390625" style="9" customWidth="1"/>
    <col min="22" max="22" width="12.57421875" style="9" customWidth="1"/>
    <col min="23" max="23" width="17.7109375" style="9" customWidth="1"/>
    <col min="24" max="24" width="12.7109375" style="9" hidden="1" customWidth="1"/>
    <col min="25" max="16384" width="9.140625" style="9" customWidth="1"/>
  </cols>
  <sheetData>
    <row r="1" spans="1:23" ht="15">
      <c r="A1" s="39"/>
      <c r="B1" s="39"/>
      <c r="C1" s="39"/>
      <c r="D1" s="39"/>
      <c r="E1" s="39"/>
      <c r="F1" s="39"/>
      <c r="G1" s="39"/>
      <c r="H1" s="39"/>
      <c r="I1" s="39"/>
      <c r="J1" s="77" t="s">
        <v>112</v>
      </c>
      <c r="K1" s="109"/>
      <c r="L1" s="39" t="s">
        <v>16</v>
      </c>
      <c r="N1" s="110"/>
      <c r="W1" s="43" t="s">
        <v>0</v>
      </c>
    </row>
    <row r="2" spans="1:24" ht="15">
      <c r="A2" s="40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X2" s="9" t="s">
        <v>8</v>
      </c>
    </row>
    <row r="3" spans="1:24" ht="15">
      <c r="A3" s="39"/>
      <c r="B3" s="39"/>
      <c r="C3" s="41"/>
      <c r="D3" s="41" t="s">
        <v>5</v>
      </c>
      <c r="E3" s="42" t="s">
        <v>128</v>
      </c>
      <c r="F3" s="42"/>
      <c r="G3" s="42"/>
      <c r="H3" s="42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9" t="s">
        <v>24</v>
      </c>
    </row>
    <row r="4" spans="1:24" ht="15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9" t="s">
        <v>110</v>
      </c>
    </row>
    <row r="5" spans="1:22" ht="15">
      <c r="A5" s="57"/>
      <c r="B5" s="57"/>
      <c r="C5" s="57"/>
      <c r="D5" s="41" t="s">
        <v>111</v>
      </c>
      <c r="E5" s="108"/>
      <c r="F5" s="42"/>
      <c r="G5" s="42"/>
      <c r="H5" s="42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11" t="s">
        <v>14</v>
      </c>
      <c r="V5" s="11" t="s">
        <v>117</v>
      </c>
    </row>
    <row r="6" spans="1:22" ht="15">
      <c r="A6" s="12"/>
      <c r="B6" s="69" t="s">
        <v>8</v>
      </c>
      <c r="D6" s="108"/>
      <c r="E6" s="10"/>
      <c r="F6" s="10"/>
      <c r="U6" s="13"/>
      <c r="V6" s="13"/>
    </row>
    <row r="7" spans="1:22" ht="15">
      <c r="A7" s="14"/>
      <c r="B7" s="9" t="s">
        <v>11</v>
      </c>
      <c r="U7" s="15">
        <v>16</v>
      </c>
      <c r="V7" s="13" t="s">
        <v>113</v>
      </c>
    </row>
    <row r="8" spans="1:22" ht="15">
      <c r="A8" s="14"/>
      <c r="B8" s="9" t="s">
        <v>15</v>
      </c>
      <c r="U8" s="15">
        <v>12</v>
      </c>
      <c r="V8" s="13" t="s">
        <v>114</v>
      </c>
    </row>
    <row r="9" spans="1:22" ht="15">
      <c r="A9" s="14"/>
      <c r="B9" s="16" t="s">
        <v>12</v>
      </c>
      <c r="U9" s="15">
        <v>6</v>
      </c>
      <c r="V9" s="13" t="s">
        <v>115</v>
      </c>
    </row>
    <row r="10" spans="1:24" ht="15.75" thickBot="1">
      <c r="A10" s="14"/>
      <c r="B10" s="9" t="s">
        <v>79</v>
      </c>
      <c r="U10" s="15">
        <v>0</v>
      </c>
      <c r="V10" s="13" t="s">
        <v>116</v>
      </c>
      <c r="W10" s="17"/>
      <c r="X10" s="17"/>
    </row>
    <row r="11" spans="1:24" ht="15">
      <c r="A11" s="12"/>
      <c r="B11" s="13"/>
      <c r="C11" s="13"/>
      <c r="D11" s="176" t="s">
        <v>13</v>
      </c>
      <c r="E11" s="181">
        <v>1</v>
      </c>
      <c r="F11" s="182">
        <v>1</v>
      </c>
      <c r="G11" s="182">
        <v>1</v>
      </c>
      <c r="H11" s="183">
        <v>2</v>
      </c>
      <c r="I11" s="194">
        <v>1</v>
      </c>
      <c r="J11" s="195">
        <v>2</v>
      </c>
      <c r="K11" s="196">
        <v>1</v>
      </c>
      <c r="L11" s="181">
        <v>2</v>
      </c>
      <c r="M11" s="197">
        <v>1</v>
      </c>
      <c r="N11" s="183">
        <v>1</v>
      </c>
      <c r="O11" s="198">
        <v>1</v>
      </c>
      <c r="P11" s="201">
        <v>3</v>
      </c>
      <c r="Q11" s="158"/>
      <c r="R11" s="158"/>
      <c r="S11" s="158"/>
      <c r="T11" s="158"/>
      <c r="W11" s="17"/>
      <c r="X11" s="18" t="s">
        <v>17</v>
      </c>
    </row>
    <row r="12" spans="1:24" ht="15.75" thickBot="1">
      <c r="A12" s="12"/>
      <c r="B12" s="13"/>
      <c r="C12" s="13"/>
      <c r="D12" s="176" t="s">
        <v>94</v>
      </c>
      <c r="E12" s="184">
        <f>IF(COUNTIF($D$15:$D$54,"&gt;0")=0,"",_xlfn.SUMIFS(E$15:E$54,$D$15:$D$54,"&gt;0")/COUNTIF($D$15:$D$54,"&gt;0"))</f>
      </c>
      <c r="F12" s="63">
        <f aca="true" t="shared" si="0" ref="F12:P12">IF(COUNTIF($D$15:$D$54,"&gt;0")=0,"",_xlfn.SUMIFS(F$15:F$54,$D$15:$D$54,"&gt;0")/COUNTIF($D$15:$D$54,"&gt;0"))</f>
      </c>
      <c r="G12" s="63">
        <f t="shared" si="0"/>
      </c>
      <c r="H12" s="185">
        <f t="shared" si="0"/>
      </c>
      <c r="I12" s="179">
        <f t="shared" si="0"/>
      </c>
      <c r="J12" s="63">
        <f t="shared" si="0"/>
      </c>
      <c r="K12" s="192">
        <f t="shared" si="0"/>
      </c>
      <c r="L12" s="184">
        <f t="shared" si="0"/>
      </c>
      <c r="M12" s="192">
        <f t="shared" si="0"/>
      </c>
      <c r="N12" s="185">
        <f t="shared" si="0"/>
      </c>
      <c r="O12" s="199">
        <f t="shared" si="0"/>
      </c>
      <c r="P12" s="185">
        <f t="shared" si="0"/>
      </c>
      <c r="Q12" s="159"/>
      <c r="R12" s="159"/>
      <c r="S12" s="159"/>
      <c r="T12" s="159"/>
      <c r="W12" s="17"/>
      <c r="X12" s="18"/>
    </row>
    <row r="13" spans="1:24" ht="15.75" thickBot="1">
      <c r="A13" s="12"/>
      <c r="B13" s="65"/>
      <c r="C13" s="65"/>
      <c r="D13" s="177" t="s">
        <v>95</v>
      </c>
      <c r="E13" s="186">
        <f>IF(COUNTIF($D$15:$D$54,"&gt;0")=0,"",E12/E11)</f>
      </c>
      <c r="F13" s="64">
        <f aca="true" t="shared" si="1" ref="F13:K13">IF(COUNTIF($D$15:$D$54,"&gt;0")=0,"",F12/F11)</f>
      </c>
      <c r="G13" s="64">
        <f t="shared" si="1"/>
      </c>
      <c r="H13" s="187">
        <f t="shared" si="1"/>
      </c>
      <c r="I13" s="180">
        <f t="shared" si="1"/>
      </c>
      <c r="J13" s="64">
        <f t="shared" si="1"/>
      </c>
      <c r="K13" s="193">
        <f t="shared" si="1"/>
      </c>
      <c r="L13" s="186">
        <f>IF(COUNTIF($D$15:$D$54,"&gt;0")=0,"",L12/L11)</f>
      </c>
      <c r="M13" s="193">
        <f>IF(COUNTIF($D$15:$D$54,"&gt;0")=0,"",M12/M11)</f>
      </c>
      <c r="N13" s="187">
        <f>IF(COUNTIF($D$15:$D$54,"&gt;0")=0,"",N12/N11)</f>
      </c>
      <c r="O13" s="200">
        <f>IF(COUNTIF($D$15:$D$54,"&gt;0")=0,"",O12/O11)</f>
      </c>
      <c r="P13" s="187">
        <f>IF(COUNTIF($D$15:$D$54,"&gt;0")=0,"",P12/P11)</f>
      </c>
      <c r="Q13" s="271" t="s">
        <v>106</v>
      </c>
      <c r="R13" s="271"/>
      <c r="S13" s="271"/>
      <c r="T13" s="272"/>
      <c r="W13" s="17"/>
      <c r="X13" s="18"/>
    </row>
    <row r="14" spans="1:24" ht="60.75" thickBot="1">
      <c r="A14" s="66" t="s">
        <v>1</v>
      </c>
      <c r="B14" s="67" t="s">
        <v>2</v>
      </c>
      <c r="C14" s="68" t="s">
        <v>10</v>
      </c>
      <c r="D14" s="178" t="s">
        <v>3</v>
      </c>
      <c r="E14" s="58">
        <v>1</v>
      </c>
      <c r="F14" s="59">
        <v>2</v>
      </c>
      <c r="G14" s="60">
        <v>3</v>
      </c>
      <c r="H14" s="188">
        <v>4</v>
      </c>
      <c r="I14" s="160">
        <v>5</v>
      </c>
      <c r="J14" s="175">
        <v>6</v>
      </c>
      <c r="K14" s="61">
        <v>7</v>
      </c>
      <c r="L14" s="62">
        <v>8</v>
      </c>
      <c r="M14" s="61">
        <v>9</v>
      </c>
      <c r="N14" s="188">
        <v>10</v>
      </c>
      <c r="O14" s="160">
        <v>11</v>
      </c>
      <c r="P14" s="188">
        <v>12</v>
      </c>
      <c r="Q14" s="19" t="s">
        <v>105</v>
      </c>
      <c r="R14" s="164" t="s">
        <v>107</v>
      </c>
      <c r="S14" s="164" t="s">
        <v>108</v>
      </c>
      <c r="T14" s="165" t="s">
        <v>109</v>
      </c>
      <c r="U14" s="19" t="s">
        <v>4</v>
      </c>
      <c r="V14" s="20" t="s">
        <v>117</v>
      </c>
      <c r="W14" s="21" t="s">
        <v>88</v>
      </c>
      <c r="X14" s="22" t="s">
        <v>87</v>
      </c>
    </row>
    <row r="15" spans="1:24" ht="15">
      <c r="A15" s="79">
        <v>1</v>
      </c>
      <c r="B15" s="80"/>
      <c r="C15" s="81"/>
      <c r="D15" s="82"/>
      <c r="E15" s="83"/>
      <c r="F15" s="84"/>
      <c r="G15" s="85"/>
      <c r="H15" s="189"/>
      <c r="I15" s="161"/>
      <c r="J15" s="84"/>
      <c r="K15" s="86"/>
      <c r="L15" s="87"/>
      <c r="M15" s="86"/>
      <c r="N15" s="189"/>
      <c r="O15" s="161"/>
      <c r="P15" s="189"/>
      <c r="Q15" s="166">
        <f>IF(SUM($D15)&gt;0,IF(SUM(E15:H15)&gt;=SUM(E$11:H$11)/2,"да","нет"),"")</f>
      </c>
      <c r="R15" s="167">
        <f>IF(SUM($D15)&gt;0,IF(SUM(I15:K15)&gt;=SUM(I$11:K$11)/2,"да","нет"),"")</f>
      </c>
      <c r="S15" s="167">
        <f>IF(SUM($D15)&gt;0,IF(SUM(L15:N15)&gt;=SUM(L$11:N$11)/2,"да","нет"),"")</f>
      </c>
      <c r="T15" s="168">
        <f>IF(SUM($D15)&gt;0,IF(SUM(O15:P15)&gt;=SUM(O$11:P$11)/2,"да","нет"),"")</f>
      </c>
      <c r="U15" s="23">
        <f aca="true" t="shared" si="2" ref="U15:U54">IF(SUM(D15)&gt;0,SUM(E15:P15),"")</f>
      </c>
      <c r="V15" s="24">
        <f aca="true" t="shared" si="3" ref="V15:V54">IF(SUM(D15)&gt;0,IF(U15&gt;=$U$7,$V$7,IF(U15&gt;=$U$8,$V$8,IF(U15&gt;=$U$9,$V$9,$V$10))),"")</f>
      </c>
      <c r="W15" s="25">
        <f>IF(B15="","",IF(AND(SUM($D15)=0,COUNTA($E15:$P15)&gt;0),$D$57,IF(OR(E15&gt;E$11,F15&gt;F$11,G15&gt;G$11,H15&gt;H$11,I15&gt;I$11,J15&gt;J$11,K15&gt;K$11,L15&gt;L$11,M15&gt;M$11,N15&gt;N$11,O15&gt;O$11,P15&gt;P$11),$D$58,"нет")))</f>
      </c>
      <c r="X15" s="26">
        <f>IF(W15="","",IF(W15="нет",0,1))</f>
      </c>
    </row>
    <row r="16" spans="1:24" ht="15">
      <c r="A16" s="88">
        <v>2</v>
      </c>
      <c r="B16" s="89"/>
      <c r="C16" s="90"/>
      <c r="D16" s="91"/>
      <c r="E16" s="92"/>
      <c r="F16" s="93"/>
      <c r="G16" s="94"/>
      <c r="H16" s="190"/>
      <c r="I16" s="162"/>
      <c r="J16" s="93"/>
      <c r="K16" s="95"/>
      <c r="L16" s="96"/>
      <c r="M16" s="95"/>
      <c r="N16" s="190"/>
      <c r="O16" s="162"/>
      <c r="P16" s="190"/>
      <c r="Q16" s="169">
        <f aca="true" t="shared" si="4" ref="Q16:Q54">IF(SUM($D16)&gt;0,IF(SUM(E16:H16)&gt;=SUM(E$11:H$11)/2,"да","нет"),"")</f>
      </c>
      <c r="R16" s="170">
        <f aca="true" t="shared" si="5" ref="R16:R54">IF(SUM($D16)&gt;0,IF(SUM(I16:K16)&gt;=SUM(I$11:K$11)/2,"да","нет"),"")</f>
      </c>
      <c r="S16" s="170">
        <f aca="true" t="shared" si="6" ref="S16:S54">IF(SUM($D16)&gt;0,IF(SUM(L16:N16)&gt;=SUM(L$11:N$11)/2,"да","нет"),"")</f>
      </c>
      <c r="T16" s="171">
        <f aca="true" t="shared" si="7" ref="T16:T54">IF(SUM($D16)&gt;0,IF(SUM(O16:P16)&gt;=SUM(O$11:P$11)/2,"да","нет"),"")</f>
      </c>
      <c r="U16" s="27">
        <f t="shared" si="2"/>
      </c>
      <c r="V16" s="28">
        <f t="shared" si="3"/>
      </c>
      <c r="W16" s="29">
        <f aca="true" t="shared" si="8" ref="W16:W54">IF(B16="","",IF(AND(SUM($D16)=0,COUNTA($E16:$P16)&gt;0),$D$57,IF(OR(E16&gt;E$11,F16&gt;F$11,G16&gt;G$11,H16&gt;H$11,I16&gt;I$11,J16&gt;J$11,K16&gt;K$11,L16&gt;L$11,M16&gt;M$11,N16&gt;N$11,O16&gt;O$11,P16&gt;P$11),$D$58,"нет")))</f>
      </c>
      <c r="X16" s="30">
        <f aca="true" t="shared" si="9" ref="X16:X39">IF(W16="","",IF(W16="нет",0,1))</f>
      </c>
    </row>
    <row r="17" spans="1:24" ht="15">
      <c r="A17" s="88">
        <v>3</v>
      </c>
      <c r="B17" s="89"/>
      <c r="C17" s="90"/>
      <c r="D17" s="91"/>
      <c r="E17" s="92"/>
      <c r="F17" s="93"/>
      <c r="G17" s="94"/>
      <c r="H17" s="190"/>
      <c r="I17" s="162"/>
      <c r="J17" s="93"/>
      <c r="K17" s="95"/>
      <c r="L17" s="96"/>
      <c r="M17" s="95"/>
      <c r="N17" s="190"/>
      <c r="O17" s="162"/>
      <c r="P17" s="190"/>
      <c r="Q17" s="169">
        <f t="shared" si="4"/>
      </c>
      <c r="R17" s="170">
        <f t="shared" si="5"/>
      </c>
      <c r="S17" s="170">
        <f t="shared" si="6"/>
      </c>
      <c r="T17" s="171">
        <f t="shared" si="7"/>
      </c>
      <c r="U17" s="27">
        <f t="shared" si="2"/>
      </c>
      <c r="V17" s="28">
        <f t="shared" si="3"/>
      </c>
      <c r="W17" s="29">
        <f t="shared" si="8"/>
      </c>
      <c r="X17" s="30">
        <f t="shared" si="9"/>
      </c>
    </row>
    <row r="18" spans="1:24" ht="15">
      <c r="A18" s="88">
        <v>4</v>
      </c>
      <c r="B18" s="89"/>
      <c r="C18" s="90"/>
      <c r="D18" s="91"/>
      <c r="E18" s="92"/>
      <c r="F18" s="93"/>
      <c r="G18" s="94"/>
      <c r="H18" s="190"/>
      <c r="I18" s="162"/>
      <c r="J18" s="93"/>
      <c r="K18" s="95"/>
      <c r="L18" s="96"/>
      <c r="M18" s="95"/>
      <c r="N18" s="190"/>
      <c r="O18" s="162"/>
      <c r="P18" s="190"/>
      <c r="Q18" s="169">
        <f t="shared" si="4"/>
      </c>
      <c r="R18" s="170">
        <f t="shared" si="5"/>
      </c>
      <c r="S18" s="170">
        <f t="shared" si="6"/>
      </c>
      <c r="T18" s="171">
        <f t="shared" si="7"/>
      </c>
      <c r="U18" s="27">
        <f t="shared" si="2"/>
      </c>
      <c r="V18" s="28">
        <f t="shared" si="3"/>
      </c>
      <c r="W18" s="29">
        <f t="shared" si="8"/>
      </c>
      <c r="X18" s="30">
        <f t="shared" si="9"/>
      </c>
    </row>
    <row r="19" spans="1:24" ht="15.75" thickBot="1">
      <c r="A19" s="97">
        <v>5</v>
      </c>
      <c r="B19" s="98"/>
      <c r="C19" s="99"/>
      <c r="D19" s="100"/>
      <c r="E19" s="101"/>
      <c r="F19" s="102"/>
      <c r="G19" s="103"/>
      <c r="H19" s="191"/>
      <c r="I19" s="163"/>
      <c r="J19" s="102"/>
      <c r="K19" s="104"/>
      <c r="L19" s="105"/>
      <c r="M19" s="104"/>
      <c r="N19" s="191"/>
      <c r="O19" s="163"/>
      <c r="P19" s="191"/>
      <c r="Q19" s="172">
        <f t="shared" si="4"/>
      </c>
      <c r="R19" s="173">
        <f t="shared" si="5"/>
      </c>
      <c r="S19" s="173">
        <f t="shared" si="6"/>
      </c>
      <c r="T19" s="174">
        <f t="shared" si="7"/>
      </c>
      <c r="U19" s="31">
        <f t="shared" si="2"/>
      </c>
      <c r="V19" s="32">
        <f t="shared" si="3"/>
      </c>
      <c r="W19" s="33">
        <f t="shared" si="8"/>
      </c>
      <c r="X19" s="34">
        <f t="shared" si="9"/>
      </c>
    </row>
    <row r="20" spans="1:24" ht="15">
      <c r="A20" s="106">
        <v>6</v>
      </c>
      <c r="B20" s="80"/>
      <c r="C20" s="81"/>
      <c r="D20" s="82"/>
      <c r="E20" s="83"/>
      <c r="F20" s="84"/>
      <c r="G20" s="85"/>
      <c r="H20" s="189"/>
      <c r="I20" s="161"/>
      <c r="J20" s="84"/>
      <c r="K20" s="86"/>
      <c r="L20" s="87"/>
      <c r="M20" s="86"/>
      <c r="N20" s="189"/>
      <c r="O20" s="161"/>
      <c r="P20" s="189"/>
      <c r="Q20" s="166">
        <f t="shared" si="4"/>
      </c>
      <c r="R20" s="167">
        <f t="shared" si="5"/>
      </c>
      <c r="S20" s="167">
        <f t="shared" si="6"/>
      </c>
      <c r="T20" s="168">
        <f t="shared" si="7"/>
      </c>
      <c r="U20" s="35">
        <f t="shared" si="2"/>
      </c>
      <c r="V20" s="36">
        <f t="shared" si="3"/>
      </c>
      <c r="W20" s="25">
        <f t="shared" si="8"/>
      </c>
      <c r="X20" s="26">
        <f t="shared" si="9"/>
      </c>
    </row>
    <row r="21" spans="1:24" ht="15">
      <c r="A21" s="88">
        <v>7</v>
      </c>
      <c r="B21" s="89"/>
      <c r="C21" s="90"/>
      <c r="D21" s="91"/>
      <c r="E21" s="92"/>
      <c r="F21" s="93"/>
      <c r="G21" s="94"/>
      <c r="H21" s="190"/>
      <c r="I21" s="162"/>
      <c r="J21" s="93"/>
      <c r="K21" s="95"/>
      <c r="L21" s="96"/>
      <c r="M21" s="95"/>
      <c r="N21" s="190"/>
      <c r="O21" s="162"/>
      <c r="P21" s="190"/>
      <c r="Q21" s="169">
        <f t="shared" si="4"/>
      </c>
      <c r="R21" s="170">
        <f t="shared" si="5"/>
      </c>
      <c r="S21" s="170">
        <f t="shared" si="6"/>
      </c>
      <c r="T21" s="171">
        <f t="shared" si="7"/>
      </c>
      <c r="U21" s="27">
        <f t="shared" si="2"/>
      </c>
      <c r="V21" s="28">
        <f t="shared" si="3"/>
      </c>
      <c r="W21" s="29">
        <f t="shared" si="8"/>
      </c>
      <c r="X21" s="30">
        <f t="shared" si="9"/>
      </c>
    </row>
    <row r="22" spans="1:24" ht="15">
      <c r="A22" s="88">
        <v>8</v>
      </c>
      <c r="B22" s="89"/>
      <c r="C22" s="90"/>
      <c r="D22" s="91"/>
      <c r="E22" s="92"/>
      <c r="F22" s="93"/>
      <c r="G22" s="94"/>
      <c r="H22" s="190"/>
      <c r="I22" s="162"/>
      <c r="J22" s="93"/>
      <c r="K22" s="95"/>
      <c r="L22" s="96"/>
      <c r="M22" s="95"/>
      <c r="N22" s="190"/>
      <c r="O22" s="162"/>
      <c r="P22" s="190"/>
      <c r="Q22" s="169">
        <f t="shared" si="4"/>
      </c>
      <c r="R22" s="170">
        <f t="shared" si="5"/>
      </c>
      <c r="S22" s="170">
        <f t="shared" si="6"/>
      </c>
      <c r="T22" s="171">
        <f t="shared" si="7"/>
      </c>
      <c r="U22" s="27">
        <f t="shared" si="2"/>
      </c>
      <c r="V22" s="28">
        <f t="shared" si="3"/>
      </c>
      <c r="W22" s="29">
        <f t="shared" si="8"/>
      </c>
      <c r="X22" s="30">
        <f t="shared" si="9"/>
      </c>
    </row>
    <row r="23" spans="1:24" ht="15">
      <c r="A23" s="88">
        <v>9</v>
      </c>
      <c r="B23" s="89"/>
      <c r="C23" s="90"/>
      <c r="D23" s="91"/>
      <c r="E23" s="92"/>
      <c r="F23" s="93"/>
      <c r="G23" s="94"/>
      <c r="H23" s="190"/>
      <c r="I23" s="162"/>
      <c r="J23" s="93"/>
      <c r="K23" s="95"/>
      <c r="L23" s="96"/>
      <c r="M23" s="95"/>
      <c r="N23" s="190"/>
      <c r="O23" s="162"/>
      <c r="P23" s="190"/>
      <c r="Q23" s="169">
        <f t="shared" si="4"/>
      </c>
      <c r="R23" s="170">
        <f t="shared" si="5"/>
      </c>
      <c r="S23" s="170">
        <f t="shared" si="6"/>
      </c>
      <c r="T23" s="171">
        <f t="shared" si="7"/>
      </c>
      <c r="U23" s="27">
        <f t="shared" si="2"/>
      </c>
      <c r="V23" s="28">
        <f t="shared" si="3"/>
      </c>
      <c r="W23" s="29">
        <f t="shared" si="8"/>
      </c>
      <c r="X23" s="30">
        <f t="shared" si="9"/>
      </c>
    </row>
    <row r="24" spans="1:24" ht="15.75" thickBot="1">
      <c r="A24" s="107">
        <v>10</v>
      </c>
      <c r="B24" s="98"/>
      <c r="C24" s="99"/>
      <c r="D24" s="100"/>
      <c r="E24" s="101"/>
      <c r="F24" s="102"/>
      <c r="G24" s="103"/>
      <c r="H24" s="191"/>
      <c r="I24" s="163"/>
      <c r="J24" s="102"/>
      <c r="K24" s="104"/>
      <c r="L24" s="105"/>
      <c r="M24" s="104"/>
      <c r="N24" s="191"/>
      <c r="O24" s="163"/>
      <c r="P24" s="191"/>
      <c r="Q24" s="172">
        <f t="shared" si="4"/>
      </c>
      <c r="R24" s="173">
        <f t="shared" si="5"/>
      </c>
      <c r="S24" s="173">
        <f t="shared" si="6"/>
      </c>
      <c r="T24" s="174">
        <f t="shared" si="7"/>
      </c>
      <c r="U24" s="37">
        <f t="shared" si="2"/>
      </c>
      <c r="V24" s="38">
        <f t="shared" si="3"/>
      </c>
      <c r="W24" s="33">
        <f t="shared" si="8"/>
      </c>
      <c r="X24" s="34">
        <f t="shared" si="9"/>
      </c>
    </row>
    <row r="25" spans="1:24" ht="15">
      <c r="A25" s="79">
        <v>11</v>
      </c>
      <c r="B25" s="80"/>
      <c r="C25" s="81"/>
      <c r="D25" s="82"/>
      <c r="E25" s="83"/>
      <c r="F25" s="84"/>
      <c r="G25" s="85"/>
      <c r="H25" s="189"/>
      <c r="I25" s="161"/>
      <c r="J25" s="84"/>
      <c r="K25" s="86"/>
      <c r="L25" s="87"/>
      <c r="M25" s="86"/>
      <c r="N25" s="189"/>
      <c r="O25" s="161"/>
      <c r="P25" s="189"/>
      <c r="Q25" s="166">
        <f t="shared" si="4"/>
      </c>
      <c r="R25" s="167">
        <f t="shared" si="5"/>
      </c>
      <c r="S25" s="167">
        <f t="shared" si="6"/>
      </c>
      <c r="T25" s="168">
        <f t="shared" si="7"/>
      </c>
      <c r="U25" s="23">
        <f t="shared" si="2"/>
      </c>
      <c r="V25" s="24">
        <f t="shared" si="3"/>
      </c>
      <c r="W25" s="25">
        <f t="shared" si="8"/>
      </c>
      <c r="X25" s="26">
        <f t="shared" si="9"/>
      </c>
    </row>
    <row r="26" spans="1:24" ht="15">
      <c r="A26" s="88">
        <v>12</v>
      </c>
      <c r="B26" s="89"/>
      <c r="C26" s="90"/>
      <c r="D26" s="91"/>
      <c r="E26" s="92"/>
      <c r="F26" s="93"/>
      <c r="G26" s="94"/>
      <c r="H26" s="190"/>
      <c r="I26" s="162"/>
      <c r="J26" s="93"/>
      <c r="K26" s="95"/>
      <c r="L26" s="96"/>
      <c r="M26" s="95"/>
      <c r="N26" s="190"/>
      <c r="O26" s="162"/>
      <c r="P26" s="190"/>
      <c r="Q26" s="169">
        <f t="shared" si="4"/>
      </c>
      <c r="R26" s="170">
        <f t="shared" si="5"/>
      </c>
      <c r="S26" s="170">
        <f t="shared" si="6"/>
      </c>
      <c r="T26" s="171">
        <f t="shared" si="7"/>
      </c>
      <c r="U26" s="27">
        <f t="shared" si="2"/>
      </c>
      <c r="V26" s="28">
        <f t="shared" si="3"/>
      </c>
      <c r="W26" s="29">
        <f t="shared" si="8"/>
      </c>
      <c r="X26" s="30">
        <f t="shared" si="9"/>
      </c>
    </row>
    <row r="27" spans="1:24" ht="15">
      <c r="A27" s="88">
        <v>13</v>
      </c>
      <c r="B27" s="89"/>
      <c r="C27" s="90"/>
      <c r="D27" s="91"/>
      <c r="E27" s="92"/>
      <c r="F27" s="93"/>
      <c r="G27" s="94"/>
      <c r="H27" s="190"/>
      <c r="I27" s="162"/>
      <c r="J27" s="93"/>
      <c r="K27" s="95"/>
      <c r="L27" s="96"/>
      <c r="M27" s="95"/>
      <c r="N27" s="190"/>
      <c r="O27" s="162"/>
      <c r="P27" s="190"/>
      <c r="Q27" s="169">
        <f t="shared" si="4"/>
      </c>
      <c r="R27" s="170">
        <f t="shared" si="5"/>
      </c>
      <c r="S27" s="170">
        <f t="shared" si="6"/>
      </c>
      <c r="T27" s="171">
        <f t="shared" si="7"/>
      </c>
      <c r="U27" s="27">
        <f t="shared" si="2"/>
      </c>
      <c r="V27" s="28">
        <f t="shared" si="3"/>
      </c>
      <c r="W27" s="29">
        <f t="shared" si="8"/>
      </c>
      <c r="X27" s="30">
        <f t="shared" si="9"/>
      </c>
    </row>
    <row r="28" spans="1:24" ht="15">
      <c r="A28" s="88">
        <v>14</v>
      </c>
      <c r="B28" s="89"/>
      <c r="C28" s="90"/>
      <c r="D28" s="91"/>
      <c r="E28" s="92"/>
      <c r="F28" s="93"/>
      <c r="G28" s="94"/>
      <c r="H28" s="190"/>
      <c r="I28" s="162"/>
      <c r="J28" s="93"/>
      <c r="K28" s="95"/>
      <c r="L28" s="96"/>
      <c r="M28" s="95"/>
      <c r="N28" s="190"/>
      <c r="O28" s="162"/>
      <c r="P28" s="190"/>
      <c r="Q28" s="169">
        <f t="shared" si="4"/>
      </c>
      <c r="R28" s="170">
        <f t="shared" si="5"/>
      </c>
      <c r="S28" s="170">
        <f t="shared" si="6"/>
      </c>
      <c r="T28" s="171">
        <f t="shared" si="7"/>
      </c>
      <c r="U28" s="27">
        <f t="shared" si="2"/>
      </c>
      <c r="V28" s="28">
        <f t="shared" si="3"/>
      </c>
      <c r="W28" s="29">
        <f t="shared" si="8"/>
      </c>
      <c r="X28" s="30">
        <f t="shared" si="9"/>
      </c>
    </row>
    <row r="29" spans="1:24" ht="15.75" thickBot="1">
      <c r="A29" s="97">
        <v>15</v>
      </c>
      <c r="B29" s="98"/>
      <c r="C29" s="99"/>
      <c r="D29" s="100"/>
      <c r="E29" s="101"/>
      <c r="F29" s="102"/>
      <c r="G29" s="103"/>
      <c r="H29" s="191"/>
      <c r="I29" s="163"/>
      <c r="J29" s="102"/>
      <c r="K29" s="104"/>
      <c r="L29" s="105"/>
      <c r="M29" s="104"/>
      <c r="N29" s="191"/>
      <c r="O29" s="163"/>
      <c r="P29" s="191"/>
      <c r="Q29" s="172">
        <f t="shared" si="4"/>
      </c>
      <c r="R29" s="173">
        <f t="shared" si="5"/>
      </c>
      <c r="S29" s="173">
        <f t="shared" si="6"/>
      </c>
      <c r="T29" s="174">
        <f t="shared" si="7"/>
      </c>
      <c r="U29" s="31">
        <f t="shared" si="2"/>
      </c>
      <c r="V29" s="32">
        <f t="shared" si="3"/>
      </c>
      <c r="W29" s="33">
        <f t="shared" si="8"/>
      </c>
      <c r="X29" s="34">
        <f t="shared" si="9"/>
      </c>
    </row>
    <row r="30" spans="1:24" ht="15">
      <c r="A30" s="106">
        <v>16</v>
      </c>
      <c r="B30" s="80"/>
      <c r="C30" s="81"/>
      <c r="D30" s="82"/>
      <c r="E30" s="83"/>
      <c r="F30" s="84"/>
      <c r="G30" s="85"/>
      <c r="H30" s="189"/>
      <c r="I30" s="161"/>
      <c r="J30" s="84"/>
      <c r="K30" s="86"/>
      <c r="L30" s="87"/>
      <c r="M30" s="86"/>
      <c r="N30" s="189"/>
      <c r="O30" s="161"/>
      <c r="P30" s="189"/>
      <c r="Q30" s="166">
        <f t="shared" si="4"/>
      </c>
      <c r="R30" s="167">
        <f t="shared" si="5"/>
      </c>
      <c r="S30" s="167">
        <f t="shared" si="6"/>
      </c>
      <c r="T30" s="168">
        <f t="shared" si="7"/>
      </c>
      <c r="U30" s="35">
        <f t="shared" si="2"/>
      </c>
      <c r="V30" s="36">
        <f t="shared" si="3"/>
      </c>
      <c r="W30" s="25">
        <f t="shared" si="8"/>
      </c>
      <c r="X30" s="26">
        <f t="shared" si="9"/>
      </c>
    </row>
    <row r="31" spans="1:24" ht="15">
      <c r="A31" s="88">
        <v>17</v>
      </c>
      <c r="B31" s="89"/>
      <c r="C31" s="90"/>
      <c r="D31" s="91"/>
      <c r="E31" s="92"/>
      <c r="F31" s="93"/>
      <c r="G31" s="94"/>
      <c r="H31" s="190"/>
      <c r="I31" s="162"/>
      <c r="J31" s="93"/>
      <c r="K31" s="95"/>
      <c r="L31" s="96"/>
      <c r="M31" s="95"/>
      <c r="N31" s="190"/>
      <c r="O31" s="162"/>
      <c r="P31" s="190"/>
      <c r="Q31" s="169">
        <f t="shared" si="4"/>
      </c>
      <c r="R31" s="170">
        <f t="shared" si="5"/>
      </c>
      <c r="S31" s="170">
        <f t="shared" si="6"/>
      </c>
      <c r="T31" s="171">
        <f t="shared" si="7"/>
      </c>
      <c r="U31" s="27">
        <f t="shared" si="2"/>
      </c>
      <c r="V31" s="28">
        <f t="shared" si="3"/>
      </c>
      <c r="W31" s="29">
        <f t="shared" si="8"/>
      </c>
      <c r="X31" s="30">
        <f t="shared" si="9"/>
      </c>
    </row>
    <row r="32" spans="1:24" ht="15">
      <c r="A32" s="88">
        <v>18</v>
      </c>
      <c r="B32" s="89"/>
      <c r="C32" s="90"/>
      <c r="D32" s="91"/>
      <c r="E32" s="92"/>
      <c r="F32" s="93"/>
      <c r="G32" s="94"/>
      <c r="H32" s="190"/>
      <c r="I32" s="162"/>
      <c r="J32" s="93"/>
      <c r="K32" s="95"/>
      <c r="L32" s="96"/>
      <c r="M32" s="95"/>
      <c r="N32" s="190"/>
      <c r="O32" s="162"/>
      <c r="P32" s="190"/>
      <c r="Q32" s="169">
        <f t="shared" si="4"/>
      </c>
      <c r="R32" s="170">
        <f t="shared" si="5"/>
      </c>
      <c r="S32" s="170">
        <f t="shared" si="6"/>
      </c>
      <c r="T32" s="171">
        <f t="shared" si="7"/>
      </c>
      <c r="U32" s="27">
        <f t="shared" si="2"/>
      </c>
      <c r="V32" s="28">
        <f t="shared" si="3"/>
      </c>
      <c r="W32" s="29">
        <f t="shared" si="8"/>
      </c>
      <c r="X32" s="30">
        <f t="shared" si="9"/>
      </c>
    </row>
    <row r="33" spans="1:24" ht="15">
      <c r="A33" s="88">
        <v>19</v>
      </c>
      <c r="B33" s="89"/>
      <c r="C33" s="90"/>
      <c r="D33" s="91"/>
      <c r="E33" s="92"/>
      <c r="F33" s="93"/>
      <c r="G33" s="94"/>
      <c r="H33" s="190"/>
      <c r="I33" s="162"/>
      <c r="J33" s="93"/>
      <c r="K33" s="95"/>
      <c r="L33" s="96"/>
      <c r="M33" s="95"/>
      <c r="N33" s="190"/>
      <c r="O33" s="162"/>
      <c r="P33" s="190"/>
      <c r="Q33" s="169">
        <f t="shared" si="4"/>
      </c>
      <c r="R33" s="170">
        <f t="shared" si="5"/>
      </c>
      <c r="S33" s="170">
        <f t="shared" si="6"/>
      </c>
      <c r="T33" s="171">
        <f t="shared" si="7"/>
      </c>
      <c r="U33" s="27">
        <f t="shared" si="2"/>
      </c>
      <c r="V33" s="28">
        <f t="shared" si="3"/>
      </c>
      <c r="W33" s="29">
        <f t="shared" si="8"/>
      </c>
      <c r="X33" s="30">
        <f t="shared" si="9"/>
      </c>
    </row>
    <row r="34" spans="1:24" ht="15.75" thickBot="1">
      <c r="A34" s="107">
        <v>20</v>
      </c>
      <c r="B34" s="98"/>
      <c r="C34" s="99"/>
      <c r="D34" s="100"/>
      <c r="E34" s="101"/>
      <c r="F34" s="102"/>
      <c r="G34" s="103"/>
      <c r="H34" s="191"/>
      <c r="I34" s="163"/>
      <c r="J34" s="102"/>
      <c r="K34" s="104"/>
      <c r="L34" s="105"/>
      <c r="M34" s="104"/>
      <c r="N34" s="191"/>
      <c r="O34" s="163"/>
      <c r="P34" s="191"/>
      <c r="Q34" s="172">
        <f t="shared" si="4"/>
      </c>
      <c r="R34" s="173">
        <f t="shared" si="5"/>
      </c>
      <c r="S34" s="173">
        <f t="shared" si="6"/>
      </c>
      <c r="T34" s="174">
        <f t="shared" si="7"/>
      </c>
      <c r="U34" s="37">
        <f t="shared" si="2"/>
      </c>
      <c r="V34" s="38">
        <f t="shared" si="3"/>
      </c>
      <c r="W34" s="33">
        <f t="shared" si="8"/>
      </c>
      <c r="X34" s="34">
        <f t="shared" si="9"/>
      </c>
    </row>
    <row r="35" spans="1:24" ht="15">
      <c r="A35" s="79">
        <v>21</v>
      </c>
      <c r="B35" s="80"/>
      <c r="C35" s="81"/>
      <c r="D35" s="82"/>
      <c r="E35" s="83"/>
      <c r="F35" s="84"/>
      <c r="G35" s="85"/>
      <c r="H35" s="189"/>
      <c r="I35" s="161"/>
      <c r="J35" s="84"/>
      <c r="K35" s="86"/>
      <c r="L35" s="87"/>
      <c r="M35" s="86"/>
      <c r="N35" s="189"/>
      <c r="O35" s="161"/>
      <c r="P35" s="189"/>
      <c r="Q35" s="166">
        <f t="shared" si="4"/>
      </c>
      <c r="R35" s="167">
        <f t="shared" si="5"/>
      </c>
      <c r="S35" s="167">
        <f t="shared" si="6"/>
      </c>
      <c r="T35" s="168">
        <f t="shared" si="7"/>
      </c>
      <c r="U35" s="23">
        <f t="shared" si="2"/>
      </c>
      <c r="V35" s="24">
        <f t="shared" si="3"/>
      </c>
      <c r="W35" s="25">
        <f t="shared" si="8"/>
      </c>
      <c r="X35" s="26">
        <f t="shared" si="9"/>
      </c>
    </row>
    <row r="36" spans="1:24" ht="15">
      <c r="A36" s="88">
        <v>22</v>
      </c>
      <c r="B36" s="89"/>
      <c r="C36" s="90"/>
      <c r="D36" s="91"/>
      <c r="E36" s="92"/>
      <c r="F36" s="93"/>
      <c r="G36" s="94"/>
      <c r="H36" s="190"/>
      <c r="I36" s="162"/>
      <c r="J36" s="93"/>
      <c r="K36" s="95"/>
      <c r="L36" s="96"/>
      <c r="M36" s="95"/>
      <c r="N36" s="190"/>
      <c r="O36" s="162"/>
      <c r="P36" s="190"/>
      <c r="Q36" s="169">
        <f t="shared" si="4"/>
      </c>
      <c r="R36" s="170">
        <f t="shared" si="5"/>
      </c>
      <c r="S36" s="170">
        <f t="shared" si="6"/>
      </c>
      <c r="T36" s="171">
        <f t="shared" si="7"/>
      </c>
      <c r="U36" s="27">
        <f t="shared" si="2"/>
      </c>
      <c r="V36" s="28">
        <f t="shared" si="3"/>
      </c>
      <c r="W36" s="29">
        <f t="shared" si="8"/>
      </c>
      <c r="X36" s="30">
        <f t="shared" si="9"/>
      </c>
    </row>
    <row r="37" spans="1:24" ht="15">
      <c r="A37" s="88">
        <v>23</v>
      </c>
      <c r="B37" s="89"/>
      <c r="C37" s="90"/>
      <c r="D37" s="91"/>
      <c r="E37" s="92"/>
      <c r="F37" s="93"/>
      <c r="G37" s="94"/>
      <c r="H37" s="190"/>
      <c r="I37" s="162"/>
      <c r="J37" s="93"/>
      <c r="K37" s="95"/>
      <c r="L37" s="96"/>
      <c r="M37" s="95"/>
      <c r="N37" s="190"/>
      <c r="O37" s="162"/>
      <c r="P37" s="190"/>
      <c r="Q37" s="169">
        <f t="shared" si="4"/>
      </c>
      <c r="R37" s="170">
        <f t="shared" si="5"/>
      </c>
      <c r="S37" s="170">
        <f t="shared" si="6"/>
      </c>
      <c r="T37" s="171">
        <f t="shared" si="7"/>
      </c>
      <c r="U37" s="27">
        <f t="shared" si="2"/>
      </c>
      <c r="V37" s="28">
        <f t="shared" si="3"/>
      </c>
      <c r="W37" s="29">
        <f t="shared" si="8"/>
      </c>
      <c r="X37" s="30">
        <f t="shared" si="9"/>
      </c>
    </row>
    <row r="38" spans="1:24" ht="15">
      <c r="A38" s="88">
        <v>24</v>
      </c>
      <c r="B38" s="89"/>
      <c r="C38" s="90"/>
      <c r="D38" s="91"/>
      <c r="E38" s="92"/>
      <c r="F38" s="93"/>
      <c r="G38" s="94"/>
      <c r="H38" s="190"/>
      <c r="I38" s="162"/>
      <c r="J38" s="93"/>
      <c r="K38" s="95"/>
      <c r="L38" s="96"/>
      <c r="M38" s="95"/>
      <c r="N38" s="190"/>
      <c r="O38" s="162"/>
      <c r="P38" s="190"/>
      <c r="Q38" s="169">
        <f t="shared" si="4"/>
      </c>
      <c r="R38" s="170">
        <f t="shared" si="5"/>
      </c>
      <c r="S38" s="170">
        <f t="shared" si="6"/>
      </c>
      <c r="T38" s="171">
        <f t="shared" si="7"/>
      </c>
      <c r="U38" s="27">
        <f t="shared" si="2"/>
      </c>
      <c r="V38" s="28">
        <f t="shared" si="3"/>
      </c>
      <c r="W38" s="29">
        <f t="shared" si="8"/>
      </c>
      <c r="X38" s="30">
        <f t="shared" si="9"/>
      </c>
    </row>
    <row r="39" spans="1:24" ht="15.75" thickBot="1">
      <c r="A39" s="97">
        <v>25</v>
      </c>
      <c r="B39" s="98"/>
      <c r="C39" s="99"/>
      <c r="D39" s="100"/>
      <c r="E39" s="101"/>
      <c r="F39" s="102"/>
      <c r="G39" s="103"/>
      <c r="H39" s="191"/>
      <c r="I39" s="163"/>
      <c r="J39" s="102"/>
      <c r="K39" s="104"/>
      <c r="L39" s="105"/>
      <c r="M39" s="104"/>
      <c r="N39" s="191"/>
      <c r="O39" s="163"/>
      <c r="P39" s="191"/>
      <c r="Q39" s="172">
        <f t="shared" si="4"/>
      </c>
      <c r="R39" s="173">
        <f t="shared" si="5"/>
      </c>
      <c r="S39" s="173">
        <f t="shared" si="6"/>
      </c>
      <c r="T39" s="174">
        <f t="shared" si="7"/>
      </c>
      <c r="U39" s="31">
        <f t="shared" si="2"/>
      </c>
      <c r="V39" s="32">
        <f t="shared" si="3"/>
      </c>
      <c r="W39" s="33">
        <f t="shared" si="8"/>
      </c>
      <c r="X39" s="34">
        <f t="shared" si="9"/>
      </c>
    </row>
    <row r="40" spans="1:24" ht="15">
      <c r="A40" s="79">
        <v>26</v>
      </c>
      <c r="B40" s="80"/>
      <c r="C40" s="81"/>
      <c r="D40" s="82"/>
      <c r="E40" s="83"/>
      <c r="F40" s="84"/>
      <c r="G40" s="85"/>
      <c r="H40" s="189"/>
      <c r="I40" s="161"/>
      <c r="J40" s="84"/>
      <c r="K40" s="86"/>
      <c r="L40" s="87"/>
      <c r="M40" s="86"/>
      <c r="N40" s="189"/>
      <c r="O40" s="161"/>
      <c r="P40" s="189"/>
      <c r="Q40" s="166">
        <f t="shared" si="4"/>
      </c>
      <c r="R40" s="167">
        <f t="shared" si="5"/>
      </c>
      <c r="S40" s="167">
        <f t="shared" si="6"/>
      </c>
      <c r="T40" s="168">
        <f t="shared" si="7"/>
      </c>
      <c r="U40" s="23">
        <f t="shared" si="2"/>
      </c>
      <c r="V40" s="24">
        <f t="shared" si="3"/>
      </c>
      <c r="W40" s="25">
        <f t="shared" si="8"/>
      </c>
      <c r="X40" s="26">
        <f aca="true" t="shared" si="10" ref="X40:X54">IF(W40="","",IF(W40="нет",0,1))</f>
      </c>
    </row>
    <row r="41" spans="1:24" ht="15">
      <c r="A41" s="88">
        <v>27</v>
      </c>
      <c r="B41" s="89"/>
      <c r="C41" s="90"/>
      <c r="D41" s="91"/>
      <c r="E41" s="92"/>
      <c r="F41" s="93"/>
      <c r="G41" s="94"/>
      <c r="H41" s="190"/>
      <c r="I41" s="162"/>
      <c r="J41" s="93"/>
      <c r="K41" s="95"/>
      <c r="L41" s="96"/>
      <c r="M41" s="95"/>
      <c r="N41" s="190"/>
      <c r="O41" s="162"/>
      <c r="P41" s="190"/>
      <c r="Q41" s="169">
        <f t="shared" si="4"/>
      </c>
      <c r="R41" s="170">
        <f t="shared" si="5"/>
      </c>
      <c r="S41" s="170">
        <f t="shared" si="6"/>
      </c>
      <c r="T41" s="171">
        <f t="shared" si="7"/>
      </c>
      <c r="U41" s="27">
        <f t="shared" si="2"/>
      </c>
      <c r="V41" s="28">
        <f t="shared" si="3"/>
      </c>
      <c r="W41" s="29">
        <f t="shared" si="8"/>
      </c>
      <c r="X41" s="30">
        <f t="shared" si="10"/>
      </c>
    </row>
    <row r="42" spans="1:24" ht="15">
      <c r="A42" s="88">
        <v>28</v>
      </c>
      <c r="B42" s="89"/>
      <c r="C42" s="90"/>
      <c r="D42" s="91"/>
      <c r="E42" s="92"/>
      <c r="F42" s="93"/>
      <c r="G42" s="94"/>
      <c r="H42" s="190"/>
      <c r="I42" s="162"/>
      <c r="J42" s="93"/>
      <c r="K42" s="95"/>
      <c r="L42" s="96"/>
      <c r="M42" s="95"/>
      <c r="N42" s="190"/>
      <c r="O42" s="162"/>
      <c r="P42" s="190"/>
      <c r="Q42" s="169">
        <f t="shared" si="4"/>
      </c>
      <c r="R42" s="170">
        <f t="shared" si="5"/>
      </c>
      <c r="S42" s="170">
        <f t="shared" si="6"/>
      </c>
      <c r="T42" s="171">
        <f t="shared" si="7"/>
      </c>
      <c r="U42" s="27">
        <f t="shared" si="2"/>
      </c>
      <c r="V42" s="28">
        <f t="shared" si="3"/>
      </c>
      <c r="W42" s="29">
        <f t="shared" si="8"/>
      </c>
      <c r="X42" s="30">
        <f t="shared" si="10"/>
      </c>
    </row>
    <row r="43" spans="1:24" ht="15">
      <c r="A43" s="88">
        <v>29</v>
      </c>
      <c r="B43" s="89"/>
      <c r="C43" s="90"/>
      <c r="D43" s="91"/>
      <c r="E43" s="92"/>
      <c r="F43" s="93"/>
      <c r="G43" s="94"/>
      <c r="H43" s="190"/>
      <c r="I43" s="162"/>
      <c r="J43" s="93"/>
      <c r="K43" s="95"/>
      <c r="L43" s="96"/>
      <c r="M43" s="95"/>
      <c r="N43" s="190"/>
      <c r="O43" s="162"/>
      <c r="P43" s="190"/>
      <c r="Q43" s="169">
        <f t="shared" si="4"/>
      </c>
      <c r="R43" s="170">
        <f t="shared" si="5"/>
      </c>
      <c r="S43" s="170">
        <f t="shared" si="6"/>
      </c>
      <c r="T43" s="171">
        <f t="shared" si="7"/>
      </c>
      <c r="U43" s="27">
        <f t="shared" si="2"/>
      </c>
      <c r="V43" s="28">
        <f t="shared" si="3"/>
      </c>
      <c r="W43" s="29">
        <f t="shared" si="8"/>
      </c>
      <c r="X43" s="30">
        <f t="shared" si="10"/>
      </c>
    </row>
    <row r="44" spans="1:24" ht="15.75" thickBot="1">
      <c r="A44" s="97">
        <v>30</v>
      </c>
      <c r="B44" s="98"/>
      <c r="C44" s="99"/>
      <c r="D44" s="100"/>
      <c r="E44" s="101"/>
      <c r="F44" s="102"/>
      <c r="G44" s="103"/>
      <c r="H44" s="191"/>
      <c r="I44" s="163"/>
      <c r="J44" s="102"/>
      <c r="K44" s="104"/>
      <c r="L44" s="105"/>
      <c r="M44" s="104"/>
      <c r="N44" s="191"/>
      <c r="O44" s="163"/>
      <c r="P44" s="191"/>
      <c r="Q44" s="172">
        <f t="shared" si="4"/>
      </c>
      <c r="R44" s="173">
        <f t="shared" si="5"/>
      </c>
      <c r="S44" s="173">
        <f t="shared" si="6"/>
      </c>
      <c r="T44" s="174">
        <f t="shared" si="7"/>
      </c>
      <c r="U44" s="31">
        <f t="shared" si="2"/>
      </c>
      <c r="V44" s="32">
        <f t="shared" si="3"/>
      </c>
      <c r="W44" s="33">
        <f t="shared" si="8"/>
      </c>
      <c r="X44" s="34">
        <f t="shared" si="10"/>
      </c>
    </row>
    <row r="45" spans="1:24" ht="15">
      <c r="A45" s="79">
        <v>31</v>
      </c>
      <c r="B45" s="80"/>
      <c r="C45" s="81"/>
      <c r="D45" s="82"/>
      <c r="E45" s="83"/>
      <c r="F45" s="84"/>
      <c r="G45" s="85"/>
      <c r="H45" s="189"/>
      <c r="I45" s="161"/>
      <c r="J45" s="84"/>
      <c r="K45" s="86"/>
      <c r="L45" s="87"/>
      <c r="M45" s="86"/>
      <c r="N45" s="189"/>
      <c r="O45" s="161"/>
      <c r="P45" s="189"/>
      <c r="Q45" s="166">
        <f t="shared" si="4"/>
      </c>
      <c r="R45" s="167">
        <f t="shared" si="5"/>
      </c>
      <c r="S45" s="167">
        <f t="shared" si="6"/>
      </c>
      <c r="T45" s="168">
        <f t="shared" si="7"/>
      </c>
      <c r="U45" s="23">
        <f t="shared" si="2"/>
      </c>
      <c r="V45" s="24">
        <f t="shared" si="3"/>
      </c>
      <c r="W45" s="25">
        <f t="shared" si="8"/>
      </c>
      <c r="X45" s="26">
        <f t="shared" si="10"/>
      </c>
    </row>
    <row r="46" spans="1:24" ht="15">
      <c r="A46" s="88">
        <v>32</v>
      </c>
      <c r="B46" s="89"/>
      <c r="C46" s="90"/>
      <c r="D46" s="91"/>
      <c r="E46" s="92"/>
      <c r="F46" s="93"/>
      <c r="G46" s="94"/>
      <c r="H46" s="190"/>
      <c r="I46" s="162"/>
      <c r="J46" s="93"/>
      <c r="K46" s="95"/>
      <c r="L46" s="96"/>
      <c r="M46" s="95"/>
      <c r="N46" s="190"/>
      <c r="O46" s="162"/>
      <c r="P46" s="190"/>
      <c r="Q46" s="169">
        <f t="shared" si="4"/>
      </c>
      <c r="R46" s="170">
        <f t="shared" si="5"/>
      </c>
      <c r="S46" s="170">
        <f t="shared" si="6"/>
      </c>
      <c r="T46" s="171">
        <f t="shared" si="7"/>
      </c>
      <c r="U46" s="27">
        <f t="shared" si="2"/>
      </c>
      <c r="V46" s="28">
        <f t="shared" si="3"/>
      </c>
      <c r="W46" s="29">
        <f t="shared" si="8"/>
      </c>
      <c r="X46" s="30">
        <f t="shared" si="10"/>
      </c>
    </row>
    <row r="47" spans="1:24" ht="15">
      <c r="A47" s="88">
        <v>33</v>
      </c>
      <c r="B47" s="89"/>
      <c r="C47" s="90"/>
      <c r="D47" s="91"/>
      <c r="E47" s="92"/>
      <c r="F47" s="93"/>
      <c r="G47" s="94"/>
      <c r="H47" s="190"/>
      <c r="I47" s="162"/>
      <c r="J47" s="93"/>
      <c r="K47" s="95"/>
      <c r="L47" s="96"/>
      <c r="M47" s="95"/>
      <c r="N47" s="190"/>
      <c r="O47" s="162"/>
      <c r="P47" s="190"/>
      <c r="Q47" s="169">
        <f t="shared" si="4"/>
      </c>
      <c r="R47" s="170">
        <f t="shared" si="5"/>
      </c>
      <c r="S47" s="170">
        <f t="shared" si="6"/>
      </c>
      <c r="T47" s="171">
        <f t="shared" si="7"/>
      </c>
      <c r="U47" s="27">
        <f t="shared" si="2"/>
      </c>
      <c r="V47" s="28">
        <f t="shared" si="3"/>
      </c>
      <c r="W47" s="29">
        <f t="shared" si="8"/>
      </c>
      <c r="X47" s="30">
        <f t="shared" si="10"/>
      </c>
    </row>
    <row r="48" spans="1:24" ht="15">
      <c r="A48" s="88">
        <v>34</v>
      </c>
      <c r="B48" s="89"/>
      <c r="C48" s="90"/>
      <c r="D48" s="91"/>
      <c r="E48" s="92"/>
      <c r="F48" s="93"/>
      <c r="G48" s="94"/>
      <c r="H48" s="190"/>
      <c r="I48" s="162"/>
      <c r="J48" s="93"/>
      <c r="K48" s="95"/>
      <c r="L48" s="96"/>
      <c r="M48" s="95"/>
      <c r="N48" s="190"/>
      <c r="O48" s="162"/>
      <c r="P48" s="190"/>
      <c r="Q48" s="169">
        <f t="shared" si="4"/>
      </c>
      <c r="R48" s="170">
        <f t="shared" si="5"/>
      </c>
      <c r="S48" s="170">
        <f t="shared" si="6"/>
      </c>
      <c r="T48" s="171">
        <f t="shared" si="7"/>
      </c>
      <c r="U48" s="27">
        <f t="shared" si="2"/>
      </c>
      <c r="V48" s="28">
        <f t="shared" si="3"/>
      </c>
      <c r="W48" s="29">
        <f t="shared" si="8"/>
      </c>
      <c r="X48" s="30">
        <f t="shared" si="10"/>
      </c>
    </row>
    <row r="49" spans="1:24" ht="15.75" thickBot="1">
      <c r="A49" s="97">
        <v>35</v>
      </c>
      <c r="B49" s="98"/>
      <c r="C49" s="99"/>
      <c r="D49" s="100"/>
      <c r="E49" s="101"/>
      <c r="F49" s="102"/>
      <c r="G49" s="103"/>
      <c r="H49" s="191"/>
      <c r="I49" s="163"/>
      <c r="J49" s="102"/>
      <c r="K49" s="104"/>
      <c r="L49" s="105"/>
      <c r="M49" s="104"/>
      <c r="N49" s="191"/>
      <c r="O49" s="163"/>
      <c r="P49" s="191"/>
      <c r="Q49" s="172">
        <f t="shared" si="4"/>
      </c>
      <c r="R49" s="173">
        <f t="shared" si="5"/>
      </c>
      <c r="S49" s="173">
        <f t="shared" si="6"/>
      </c>
      <c r="T49" s="174">
        <f t="shared" si="7"/>
      </c>
      <c r="U49" s="31">
        <f t="shared" si="2"/>
      </c>
      <c r="V49" s="32">
        <f t="shared" si="3"/>
      </c>
      <c r="W49" s="33">
        <f t="shared" si="8"/>
      </c>
      <c r="X49" s="34">
        <f t="shared" si="10"/>
      </c>
    </row>
    <row r="50" spans="1:24" ht="15">
      <c r="A50" s="79">
        <v>36</v>
      </c>
      <c r="B50" s="80"/>
      <c r="C50" s="81"/>
      <c r="D50" s="82"/>
      <c r="E50" s="83"/>
      <c r="F50" s="84"/>
      <c r="G50" s="85"/>
      <c r="H50" s="189"/>
      <c r="I50" s="161"/>
      <c r="J50" s="84"/>
      <c r="K50" s="86"/>
      <c r="L50" s="87"/>
      <c r="M50" s="86"/>
      <c r="N50" s="189"/>
      <c r="O50" s="161"/>
      <c r="P50" s="189"/>
      <c r="Q50" s="166">
        <f t="shared" si="4"/>
      </c>
      <c r="R50" s="167">
        <f t="shared" si="5"/>
      </c>
      <c r="S50" s="167">
        <f t="shared" si="6"/>
      </c>
      <c r="T50" s="168">
        <f t="shared" si="7"/>
      </c>
      <c r="U50" s="23">
        <f t="shared" si="2"/>
      </c>
      <c r="V50" s="24">
        <f t="shared" si="3"/>
      </c>
      <c r="W50" s="25">
        <f t="shared" si="8"/>
      </c>
      <c r="X50" s="26">
        <f t="shared" si="10"/>
      </c>
    </row>
    <row r="51" spans="1:24" ht="15">
      <c r="A51" s="88">
        <v>37</v>
      </c>
      <c r="B51" s="89"/>
      <c r="C51" s="90"/>
      <c r="D51" s="91"/>
      <c r="E51" s="92"/>
      <c r="F51" s="93"/>
      <c r="G51" s="94"/>
      <c r="H51" s="190"/>
      <c r="I51" s="162"/>
      <c r="J51" s="93"/>
      <c r="K51" s="95"/>
      <c r="L51" s="96"/>
      <c r="M51" s="95"/>
      <c r="N51" s="190"/>
      <c r="O51" s="162"/>
      <c r="P51" s="190"/>
      <c r="Q51" s="169">
        <f t="shared" si="4"/>
      </c>
      <c r="R51" s="170">
        <f t="shared" si="5"/>
      </c>
      <c r="S51" s="170">
        <f t="shared" si="6"/>
      </c>
      <c r="T51" s="171">
        <f t="shared" si="7"/>
      </c>
      <c r="U51" s="27">
        <f t="shared" si="2"/>
      </c>
      <c r="V51" s="28">
        <f t="shared" si="3"/>
      </c>
      <c r="W51" s="29">
        <f t="shared" si="8"/>
      </c>
      <c r="X51" s="30">
        <f t="shared" si="10"/>
      </c>
    </row>
    <row r="52" spans="1:24" ht="15">
      <c r="A52" s="88">
        <v>38</v>
      </c>
      <c r="B52" s="89"/>
      <c r="C52" s="90"/>
      <c r="D52" s="91"/>
      <c r="E52" s="92"/>
      <c r="F52" s="93"/>
      <c r="G52" s="94"/>
      <c r="H52" s="190"/>
      <c r="I52" s="162"/>
      <c r="J52" s="93"/>
      <c r="K52" s="95"/>
      <c r="L52" s="96"/>
      <c r="M52" s="95"/>
      <c r="N52" s="190"/>
      <c r="O52" s="162"/>
      <c r="P52" s="190"/>
      <c r="Q52" s="169">
        <f t="shared" si="4"/>
      </c>
      <c r="R52" s="170">
        <f t="shared" si="5"/>
      </c>
      <c r="S52" s="170">
        <f t="shared" si="6"/>
      </c>
      <c r="T52" s="171">
        <f t="shared" si="7"/>
      </c>
      <c r="U52" s="27">
        <f t="shared" si="2"/>
      </c>
      <c r="V52" s="28">
        <f t="shared" si="3"/>
      </c>
      <c r="W52" s="29">
        <f t="shared" si="8"/>
      </c>
      <c r="X52" s="30">
        <f t="shared" si="10"/>
      </c>
    </row>
    <row r="53" spans="1:24" ht="15">
      <c r="A53" s="88">
        <v>39</v>
      </c>
      <c r="B53" s="89"/>
      <c r="C53" s="90"/>
      <c r="D53" s="91"/>
      <c r="E53" s="92"/>
      <c r="F53" s="93"/>
      <c r="G53" s="94"/>
      <c r="H53" s="190"/>
      <c r="I53" s="162"/>
      <c r="J53" s="93"/>
      <c r="K53" s="95"/>
      <c r="L53" s="96"/>
      <c r="M53" s="95"/>
      <c r="N53" s="190"/>
      <c r="O53" s="162"/>
      <c r="P53" s="190"/>
      <c r="Q53" s="169">
        <f t="shared" si="4"/>
      </c>
      <c r="R53" s="170">
        <f t="shared" si="5"/>
      </c>
      <c r="S53" s="170">
        <f t="shared" si="6"/>
      </c>
      <c r="T53" s="171">
        <f t="shared" si="7"/>
      </c>
      <c r="U53" s="27">
        <f t="shared" si="2"/>
      </c>
      <c r="V53" s="28">
        <f t="shared" si="3"/>
      </c>
      <c r="W53" s="29">
        <f t="shared" si="8"/>
      </c>
      <c r="X53" s="30">
        <f t="shared" si="10"/>
      </c>
    </row>
    <row r="54" spans="1:24" ht="15.75" thickBot="1">
      <c r="A54" s="97">
        <v>40</v>
      </c>
      <c r="B54" s="98"/>
      <c r="C54" s="99"/>
      <c r="D54" s="100"/>
      <c r="E54" s="101"/>
      <c r="F54" s="102"/>
      <c r="G54" s="103"/>
      <c r="H54" s="191"/>
      <c r="I54" s="163"/>
      <c r="J54" s="102"/>
      <c r="K54" s="104"/>
      <c r="L54" s="105"/>
      <c r="M54" s="104"/>
      <c r="N54" s="191"/>
      <c r="O54" s="163"/>
      <c r="P54" s="191"/>
      <c r="Q54" s="172">
        <f t="shared" si="4"/>
      </c>
      <c r="R54" s="173">
        <f t="shared" si="5"/>
      </c>
      <c r="S54" s="173">
        <f t="shared" si="6"/>
      </c>
      <c r="T54" s="174">
        <f t="shared" si="7"/>
      </c>
      <c r="U54" s="31">
        <f t="shared" si="2"/>
      </c>
      <c r="V54" s="32">
        <f t="shared" si="3"/>
      </c>
      <c r="W54" s="33">
        <f t="shared" si="8"/>
      </c>
      <c r="X54" s="34">
        <f t="shared" si="10"/>
      </c>
    </row>
    <row r="56" spans="2:4" ht="15">
      <c r="B56" s="9" t="s">
        <v>89</v>
      </c>
      <c r="D56" s="9" t="s">
        <v>85</v>
      </c>
    </row>
    <row r="57" spans="2:4" ht="15">
      <c r="B57" s="9">
        <v>1</v>
      </c>
      <c r="D57" s="9" t="s">
        <v>84</v>
      </c>
    </row>
    <row r="58" spans="2:4" ht="15">
      <c r="B58" s="9">
        <v>2</v>
      </c>
      <c r="D58" s="9" t="s">
        <v>86</v>
      </c>
    </row>
  </sheetData>
  <sheetProtection/>
  <mergeCells count="1">
    <mergeCell ref="Q13:T13"/>
  </mergeCells>
  <conditionalFormatting sqref="E15:P54">
    <cfRule type="expression" priority="11" dxfId="1" stopIfTrue="1">
      <formula>E15&gt;E$11</formula>
    </cfRule>
  </conditionalFormatting>
  <conditionalFormatting sqref="D6 E5 K1 N1">
    <cfRule type="containsBlanks" priority="6" dxfId="1" stopIfTrue="1">
      <formula>LEN(TRIM(D1))=0</formula>
    </cfRule>
  </conditionalFormatting>
  <conditionalFormatting sqref="C15:C54">
    <cfRule type="expression" priority="332" dxfId="1">
      <formula>AND(SUM($D15:$P15)&lt;&gt;0,$C15="")</formula>
    </cfRule>
  </conditionalFormatting>
  <conditionalFormatting sqref="D15:P54">
    <cfRule type="expression" priority="333" dxfId="1" stopIfTrue="1">
      <formula>AND($B15&lt;&gt;"",$C15="да",$D15="")</formula>
    </cfRule>
    <cfRule type="expression" priority="334" dxfId="0" stopIfTrue="1">
      <formula>AND(SUM($D15)=0,COUNTA($E15:$P15)&gt;0)</formula>
    </cfRule>
  </conditionalFormatting>
  <dataValidations count="5">
    <dataValidation errorStyle="warning" type="list" allowBlank="1" showInputMessage="1" showErrorMessage="1" sqref="C15:C54 Q15:T54">
      <formula1>"да,нет"</formula1>
    </dataValidation>
    <dataValidation type="list" allowBlank="1" showErrorMessage="1" promptTitle="Введите тип класса" prompt="общ - общеобразовательный класс;&#10;пил - пилотный класс по введению ФГОС ООО" sqref="D6">
      <formula1>$X$3:$X$4</formula1>
    </dataValidation>
    <dataValidation allowBlank="1" showInputMessage="1" showErrorMessage="1" prompt="Укажите наименование образовательной организации, например, СОШ №3" sqref="N1"/>
    <dataValidation allowBlank="1" showInputMessage="1" prompt="Укажите класс с литерой (если есть)" sqref="K1"/>
    <dataValidation type="whole" allowBlank="1" showInputMessage="1" showErrorMessage="1" sqref="E15:P54">
      <formula1>0</formula1>
      <formula2>E$11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view="pageBreakPreview" zoomScale="90" zoomScaleSheetLayoutView="90" zoomScalePageLayoutView="0" workbookViewId="0" topLeftCell="A1">
      <selection activeCell="B15" sqref="B15"/>
    </sheetView>
  </sheetViews>
  <sheetFormatPr defaultColWidth="9.140625" defaultRowHeight="15"/>
  <cols>
    <col min="1" max="1" width="4.7109375" style="9" customWidth="1"/>
    <col min="2" max="2" width="21.8515625" style="9" customWidth="1"/>
    <col min="3" max="3" width="8.28125" style="9" hidden="1" customWidth="1"/>
    <col min="4" max="4" width="7.57421875" style="9" customWidth="1"/>
    <col min="5" max="16" width="6.140625" style="9" customWidth="1"/>
    <col min="17" max="17" width="5.8515625" style="9" customWidth="1"/>
    <col min="18" max="18" width="12.57421875" style="9" bestFit="1" customWidth="1"/>
    <col min="19" max="19" width="12.00390625" style="9" bestFit="1" customWidth="1"/>
    <col min="20" max="20" width="12.8515625" style="9" bestFit="1" customWidth="1"/>
    <col min="21" max="21" width="6.00390625" style="9" customWidth="1"/>
    <col min="22" max="22" width="12.57421875" style="9" customWidth="1"/>
    <col min="23" max="23" width="17.7109375" style="9" customWidth="1"/>
    <col min="24" max="24" width="12.7109375" style="9" hidden="1" customWidth="1"/>
    <col min="25" max="16384" width="9.140625" style="9" customWidth="1"/>
  </cols>
  <sheetData>
    <row r="1" spans="1:23" ht="15">
      <c r="A1" s="39"/>
      <c r="B1" s="39"/>
      <c r="C1" s="39"/>
      <c r="D1" s="39"/>
      <c r="E1" s="39"/>
      <c r="F1" s="39"/>
      <c r="G1" s="39"/>
      <c r="H1" s="39"/>
      <c r="I1" s="39"/>
      <c r="J1" s="77" t="s">
        <v>112</v>
      </c>
      <c r="K1" s="109"/>
      <c r="L1" s="39" t="s">
        <v>16</v>
      </c>
      <c r="N1" s="110"/>
      <c r="W1" s="43" t="s">
        <v>0</v>
      </c>
    </row>
    <row r="2" spans="1:24" ht="15">
      <c r="A2" s="40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X2" s="9" t="s">
        <v>8</v>
      </c>
    </row>
    <row r="3" spans="1:24" ht="15">
      <c r="A3" s="39"/>
      <c r="B3" s="39"/>
      <c r="C3" s="41"/>
      <c r="D3" s="41" t="s">
        <v>5</v>
      </c>
      <c r="E3" s="42" t="s">
        <v>128</v>
      </c>
      <c r="F3" s="42"/>
      <c r="G3" s="42"/>
      <c r="H3" s="42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9" t="s">
        <v>24</v>
      </c>
    </row>
    <row r="4" spans="1:24" ht="15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9" t="s">
        <v>110</v>
      </c>
    </row>
    <row r="5" spans="1:22" ht="15">
      <c r="A5" s="57"/>
      <c r="B5" s="57"/>
      <c r="C5" s="57"/>
      <c r="D5" s="41" t="s">
        <v>111</v>
      </c>
      <c r="E5" s="108"/>
      <c r="F5" s="42"/>
      <c r="G5" s="42"/>
      <c r="H5" s="42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11" t="s">
        <v>14</v>
      </c>
      <c r="V5" s="11" t="s">
        <v>117</v>
      </c>
    </row>
    <row r="6" spans="1:22" ht="15">
      <c r="A6" s="12"/>
      <c r="B6" s="69" t="s">
        <v>8</v>
      </c>
      <c r="D6" s="108"/>
      <c r="E6" s="10"/>
      <c r="F6" s="10"/>
      <c r="U6" s="13"/>
      <c r="V6" s="13"/>
    </row>
    <row r="7" spans="1:22" ht="15">
      <c r="A7" s="14"/>
      <c r="B7" s="9" t="s">
        <v>11</v>
      </c>
      <c r="U7" s="15">
        <v>16</v>
      </c>
      <c r="V7" s="13" t="s">
        <v>113</v>
      </c>
    </row>
    <row r="8" spans="1:22" ht="15">
      <c r="A8" s="14"/>
      <c r="B8" s="9" t="s">
        <v>15</v>
      </c>
      <c r="U8" s="15">
        <v>12</v>
      </c>
      <c r="V8" s="13" t="s">
        <v>114</v>
      </c>
    </row>
    <row r="9" spans="1:22" ht="15">
      <c r="A9" s="14"/>
      <c r="B9" s="16" t="s">
        <v>12</v>
      </c>
      <c r="U9" s="15">
        <v>6</v>
      </c>
      <c r="V9" s="13" t="s">
        <v>115</v>
      </c>
    </row>
    <row r="10" spans="1:24" ht="15.75" thickBot="1">
      <c r="A10" s="14"/>
      <c r="B10" s="9" t="s">
        <v>79</v>
      </c>
      <c r="U10" s="15">
        <v>0</v>
      </c>
      <c r="V10" s="13" t="s">
        <v>116</v>
      </c>
      <c r="W10" s="17"/>
      <c r="X10" s="17"/>
    </row>
    <row r="11" spans="1:24" ht="15">
      <c r="A11" s="12"/>
      <c r="B11" s="13"/>
      <c r="C11" s="13"/>
      <c r="D11" s="176" t="s">
        <v>13</v>
      </c>
      <c r="E11" s="181">
        <v>1</v>
      </c>
      <c r="F11" s="182">
        <v>1</v>
      </c>
      <c r="G11" s="182">
        <v>1</v>
      </c>
      <c r="H11" s="183">
        <v>2</v>
      </c>
      <c r="I11" s="194">
        <v>1</v>
      </c>
      <c r="J11" s="195">
        <v>2</v>
      </c>
      <c r="K11" s="196">
        <v>1</v>
      </c>
      <c r="L11" s="181">
        <v>2</v>
      </c>
      <c r="M11" s="197">
        <v>1</v>
      </c>
      <c r="N11" s="183">
        <v>1</v>
      </c>
      <c r="O11" s="198">
        <v>1</v>
      </c>
      <c r="P11" s="201">
        <v>3</v>
      </c>
      <c r="Q11" s="158"/>
      <c r="R11" s="158"/>
      <c r="S11" s="158"/>
      <c r="T11" s="158"/>
      <c r="W11" s="17"/>
      <c r="X11" s="18" t="s">
        <v>17</v>
      </c>
    </row>
    <row r="12" spans="1:24" ht="15.75" thickBot="1">
      <c r="A12" s="12"/>
      <c r="B12" s="13"/>
      <c r="C12" s="13"/>
      <c r="D12" s="176" t="s">
        <v>94</v>
      </c>
      <c r="E12" s="184">
        <f>IF(COUNTIF($D$15:$D$54,"&gt;0")=0,"",_xlfn.SUMIFS(E$15:E$54,$D$15:$D$54,"&gt;0")/COUNTIF($D$15:$D$54,"&gt;0"))</f>
      </c>
      <c r="F12" s="63">
        <f aca="true" t="shared" si="0" ref="F12:P12">IF(COUNTIF($D$15:$D$54,"&gt;0")=0,"",_xlfn.SUMIFS(F$15:F$54,$D$15:$D$54,"&gt;0")/COUNTIF($D$15:$D$54,"&gt;0"))</f>
      </c>
      <c r="G12" s="63">
        <f t="shared" si="0"/>
      </c>
      <c r="H12" s="185">
        <f t="shared" si="0"/>
      </c>
      <c r="I12" s="179">
        <f t="shared" si="0"/>
      </c>
      <c r="J12" s="63">
        <f t="shared" si="0"/>
      </c>
      <c r="K12" s="192">
        <f t="shared" si="0"/>
      </c>
      <c r="L12" s="184">
        <f t="shared" si="0"/>
      </c>
      <c r="M12" s="192">
        <f t="shared" si="0"/>
      </c>
      <c r="N12" s="185">
        <f t="shared" si="0"/>
      </c>
      <c r="O12" s="199">
        <f t="shared" si="0"/>
      </c>
      <c r="P12" s="185">
        <f t="shared" si="0"/>
      </c>
      <c r="Q12" s="159"/>
      <c r="R12" s="159"/>
      <c r="S12" s="159"/>
      <c r="T12" s="159"/>
      <c r="W12" s="17"/>
      <c r="X12" s="18"/>
    </row>
    <row r="13" spans="1:24" ht="15.75" thickBot="1">
      <c r="A13" s="12"/>
      <c r="B13" s="65"/>
      <c r="C13" s="65"/>
      <c r="D13" s="177" t="s">
        <v>95</v>
      </c>
      <c r="E13" s="186">
        <f>IF(COUNTIF($D$15:$D$54,"&gt;0")=0,"",E12/E11)</f>
      </c>
      <c r="F13" s="64">
        <f aca="true" t="shared" si="1" ref="F13:K13">IF(COUNTIF($D$15:$D$54,"&gt;0")=0,"",F12/F11)</f>
      </c>
      <c r="G13" s="64">
        <f t="shared" si="1"/>
      </c>
      <c r="H13" s="187">
        <f t="shared" si="1"/>
      </c>
      <c r="I13" s="180">
        <f t="shared" si="1"/>
      </c>
      <c r="J13" s="64">
        <f t="shared" si="1"/>
      </c>
      <c r="K13" s="193">
        <f t="shared" si="1"/>
      </c>
      <c r="L13" s="186">
        <f>IF(COUNTIF($D$15:$D$54,"&gt;0")=0,"",L12/L11)</f>
      </c>
      <c r="M13" s="193">
        <f>IF(COUNTIF($D$15:$D$54,"&gt;0")=0,"",M12/M11)</f>
      </c>
      <c r="N13" s="187">
        <f>IF(COUNTIF($D$15:$D$54,"&gt;0")=0,"",N12/N11)</f>
      </c>
      <c r="O13" s="200">
        <f>IF(COUNTIF($D$15:$D$54,"&gt;0")=0,"",O12/O11)</f>
      </c>
      <c r="P13" s="187">
        <f>IF(COUNTIF($D$15:$D$54,"&gt;0")=0,"",P12/P11)</f>
      </c>
      <c r="Q13" s="271" t="s">
        <v>106</v>
      </c>
      <c r="R13" s="271"/>
      <c r="S13" s="271"/>
      <c r="T13" s="272"/>
      <c r="W13" s="17"/>
      <c r="X13" s="18"/>
    </row>
    <row r="14" spans="1:24" ht="60.75" thickBot="1">
      <c r="A14" s="66" t="s">
        <v>1</v>
      </c>
      <c r="B14" s="67" t="s">
        <v>2</v>
      </c>
      <c r="C14" s="68" t="s">
        <v>10</v>
      </c>
      <c r="D14" s="178" t="s">
        <v>3</v>
      </c>
      <c r="E14" s="58">
        <v>1</v>
      </c>
      <c r="F14" s="59">
        <v>2</v>
      </c>
      <c r="G14" s="60">
        <v>3</v>
      </c>
      <c r="H14" s="188">
        <v>4</v>
      </c>
      <c r="I14" s="160">
        <v>5</v>
      </c>
      <c r="J14" s="175">
        <v>6</v>
      </c>
      <c r="K14" s="61">
        <v>7</v>
      </c>
      <c r="L14" s="62">
        <v>8</v>
      </c>
      <c r="M14" s="61">
        <v>9</v>
      </c>
      <c r="N14" s="188">
        <v>10</v>
      </c>
      <c r="O14" s="160">
        <v>11</v>
      </c>
      <c r="P14" s="188">
        <v>12</v>
      </c>
      <c r="Q14" s="19" t="s">
        <v>105</v>
      </c>
      <c r="R14" s="164" t="s">
        <v>107</v>
      </c>
      <c r="S14" s="164" t="s">
        <v>108</v>
      </c>
      <c r="T14" s="165" t="s">
        <v>109</v>
      </c>
      <c r="U14" s="19" t="s">
        <v>4</v>
      </c>
      <c r="V14" s="20" t="s">
        <v>117</v>
      </c>
      <c r="W14" s="21" t="s">
        <v>88</v>
      </c>
      <c r="X14" s="22" t="s">
        <v>87</v>
      </c>
    </row>
    <row r="15" spans="1:24" ht="15">
      <c r="A15" s="79">
        <v>1</v>
      </c>
      <c r="B15" s="80"/>
      <c r="C15" s="81"/>
      <c r="D15" s="82"/>
      <c r="E15" s="83"/>
      <c r="F15" s="84"/>
      <c r="G15" s="85"/>
      <c r="H15" s="189"/>
      <c r="I15" s="161"/>
      <c r="J15" s="84"/>
      <c r="K15" s="86"/>
      <c r="L15" s="87"/>
      <c r="M15" s="86"/>
      <c r="N15" s="189"/>
      <c r="O15" s="161"/>
      <c r="P15" s="189"/>
      <c r="Q15" s="166">
        <f>IF(SUM($D15)&gt;0,IF(SUM(E15:H15)&gt;=SUM(E$11:H$11)/2,"да","нет"),"")</f>
      </c>
      <c r="R15" s="167">
        <f>IF(SUM($D15)&gt;0,IF(SUM(I15:K15)&gt;=SUM(I$11:K$11)/2,"да","нет"),"")</f>
      </c>
      <c r="S15" s="167">
        <f>IF(SUM($D15)&gt;0,IF(SUM(L15:N15)&gt;=SUM(L$11:N$11)/2,"да","нет"),"")</f>
      </c>
      <c r="T15" s="168">
        <f>IF(SUM($D15)&gt;0,IF(SUM(O15:P15)&gt;=SUM(O$11:P$11)/2,"да","нет"),"")</f>
      </c>
      <c r="U15" s="23">
        <f aca="true" t="shared" si="2" ref="U15:U54">IF(SUM(D15)&gt;0,SUM(E15:P15),"")</f>
      </c>
      <c r="V15" s="24">
        <f aca="true" t="shared" si="3" ref="V15:V54">IF(SUM(D15)&gt;0,IF(U15&gt;=$U$7,$V$7,IF(U15&gt;=$U$8,$V$8,IF(U15&gt;=$U$9,$V$9,$V$10))),"")</f>
      </c>
      <c r="W15" s="25">
        <f>IF(B15="","",IF(AND(SUM($D15)=0,COUNTA($E15:$P15)&gt;0),$D$57,IF(OR(E15&gt;E$11,F15&gt;F$11,G15&gt;G$11,H15&gt;H$11,I15&gt;I$11,J15&gt;J$11,K15&gt;K$11,L15&gt;L$11,M15&gt;M$11,N15&gt;N$11,O15&gt;O$11,P15&gt;P$11),$D$58,"нет")))</f>
      </c>
      <c r="X15" s="26">
        <f>IF(W15="","",IF(W15="нет",0,1))</f>
      </c>
    </row>
    <row r="16" spans="1:24" ht="15">
      <c r="A16" s="88">
        <v>2</v>
      </c>
      <c r="B16" s="89"/>
      <c r="C16" s="90"/>
      <c r="D16" s="91"/>
      <c r="E16" s="92"/>
      <c r="F16" s="93"/>
      <c r="G16" s="94"/>
      <c r="H16" s="190"/>
      <c r="I16" s="162"/>
      <c r="J16" s="93"/>
      <c r="K16" s="95"/>
      <c r="L16" s="96"/>
      <c r="M16" s="95"/>
      <c r="N16" s="190"/>
      <c r="O16" s="162"/>
      <c r="P16" s="190"/>
      <c r="Q16" s="169">
        <f aca="true" t="shared" si="4" ref="Q16:Q54">IF(SUM($D16)&gt;0,IF(SUM(E16:H16)&gt;=SUM(E$11:H$11)/2,"да","нет"),"")</f>
      </c>
      <c r="R16" s="170">
        <f aca="true" t="shared" si="5" ref="R16:R54">IF(SUM($D16)&gt;0,IF(SUM(I16:K16)&gt;=SUM(I$11:K$11)/2,"да","нет"),"")</f>
      </c>
      <c r="S16" s="170">
        <f aca="true" t="shared" si="6" ref="S16:S54">IF(SUM($D16)&gt;0,IF(SUM(L16:N16)&gt;=SUM(L$11:N$11)/2,"да","нет"),"")</f>
      </c>
      <c r="T16" s="171">
        <f aca="true" t="shared" si="7" ref="T16:T54">IF(SUM($D16)&gt;0,IF(SUM(O16:P16)&gt;=SUM(O$11:P$11)/2,"да","нет"),"")</f>
      </c>
      <c r="U16" s="27">
        <f t="shared" si="2"/>
      </c>
      <c r="V16" s="28">
        <f t="shared" si="3"/>
      </c>
      <c r="W16" s="29">
        <f aca="true" t="shared" si="8" ref="W16:W54">IF(B16="","",IF(AND(SUM($D16)=0,COUNTA($E16:$P16)&gt;0),$D$57,IF(OR(E16&gt;E$11,F16&gt;F$11,G16&gt;G$11,H16&gt;H$11,I16&gt;I$11,J16&gt;J$11,K16&gt;K$11,L16&gt;L$11,M16&gt;M$11,N16&gt;N$11,O16&gt;O$11,P16&gt;P$11),$D$58,"нет")))</f>
      </c>
      <c r="X16" s="30">
        <f aca="true" t="shared" si="9" ref="X16:X39">IF(W16="","",IF(W16="нет",0,1))</f>
      </c>
    </row>
    <row r="17" spans="1:24" ht="15">
      <c r="A17" s="88">
        <v>3</v>
      </c>
      <c r="B17" s="89"/>
      <c r="C17" s="90"/>
      <c r="D17" s="91"/>
      <c r="E17" s="92"/>
      <c r="F17" s="93"/>
      <c r="G17" s="94"/>
      <c r="H17" s="190"/>
      <c r="I17" s="162"/>
      <c r="J17" s="93"/>
      <c r="K17" s="95"/>
      <c r="L17" s="96"/>
      <c r="M17" s="95"/>
      <c r="N17" s="190"/>
      <c r="O17" s="162"/>
      <c r="P17" s="190"/>
      <c r="Q17" s="169">
        <f t="shared" si="4"/>
      </c>
      <c r="R17" s="170">
        <f t="shared" si="5"/>
      </c>
      <c r="S17" s="170">
        <f t="shared" si="6"/>
      </c>
      <c r="T17" s="171">
        <f t="shared" si="7"/>
      </c>
      <c r="U17" s="27">
        <f t="shared" si="2"/>
      </c>
      <c r="V17" s="28">
        <f t="shared" si="3"/>
      </c>
      <c r="W17" s="29">
        <f t="shared" si="8"/>
      </c>
      <c r="X17" s="30">
        <f t="shared" si="9"/>
      </c>
    </row>
    <row r="18" spans="1:24" ht="15">
      <c r="A18" s="88">
        <v>4</v>
      </c>
      <c r="B18" s="89"/>
      <c r="C18" s="90"/>
      <c r="D18" s="91"/>
      <c r="E18" s="92"/>
      <c r="F18" s="93"/>
      <c r="G18" s="94"/>
      <c r="H18" s="190"/>
      <c r="I18" s="162"/>
      <c r="J18" s="93"/>
      <c r="K18" s="95"/>
      <c r="L18" s="96"/>
      <c r="M18" s="95"/>
      <c r="N18" s="190"/>
      <c r="O18" s="162"/>
      <c r="P18" s="190"/>
      <c r="Q18" s="169">
        <f t="shared" si="4"/>
      </c>
      <c r="R18" s="170">
        <f t="shared" si="5"/>
      </c>
      <c r="S18" s="170">
        <f t="shared" si="6"/>
      </c>
      <c r="T18" s="171">
        <f t="shared" si="7"/>
      </c>
      <c r="U18" s="27">
        <f t="shared" si="2"/>
      </c>
      <c r="V18" s="28">
        <f t="shared" si="3"/>
      </c>
      <c r="W18" s="29">
        <f t="shared" si="8"/>
      </c>
      <c r="X18" s="30">
        <f t="shared" si="9"/>
      </c>
    </row>
    <row r="19" spans="1:24" ht="15.75" thickBot="1">
      <c r="A19" s="97">
        <v>5</v>
      </c>
      <c r="B19" s="98"/>
      <c r="C19" s="99"/>
      <c r="D19" s="100"/>
      <c r="E19" s="101"/>
      <c r="F19" s="102"/>
      <c r="G19" s="103"/>
      <c r="H19" s="191"/>
      <c r="I19" s="163"/>
      <c r="J19" s="102"/>
      <c r="K19" s="104"/>
      <c r="L19" s="105"/>
      <c r="M19" s="104"/>
      <c r="N19" s="191"/>
      <c r="O19" s="163"/>
      <c r="P19" s="191"/>
      <c r="Q19" s="172">
        <f t="shared" si="4"/>
      </c>
      <c r="R19" s="173">
        <f t="shared" si="5"/>
      </c>
      <c r="S19" s="173">
        <f t="shared" si="6"/>
      </c>
      <c r="T19" s="174">
        <f t="shared" si="7"/>
      </c>
      <c r="U19" s="31">
        <f t="shared" si="2"/>
      </c>
      <c r="V19" s="32">
        <f t="shared" si="3"/>
      </c>
      <c r="W19" s="33">
        <f t="shared" si="8"/>
      </c>
      <c r="X19" s="34">
        <f t="shared" si="9"/>
      </c>
    </row>
    <row r="20" spans="1:24" ht="15">
      <c r="A20" s="106">
        <v>6</v>
      </c>
      <c r="B20" s="80"/>
      <c r="C20" s="81"/>
      <c r="D20" s="82"/>
      <c r="E20" s="83"/>
      <c r="F20" s="84"/>
      <c r="G20" s="85"/>
      <c r="H20" s="189"/>
      <c r="I20" s="161"/>
      <c r="J20" s="84"/>
      <c r="K20" s="86"/>
      <c r="L20" s="87"/>
      <c r="M20" s="86"/>
      <c r="N20" s="189"/>
      <c r="O20" s="161"/>
      <c r="P20" s="189"/>
      <c r="Q20" s="166">
        <f t="shared" si="4"/>
      </c>
      <c r="R20" s="167">
        <f t="shared" si="5"/>
      </c>
      <c r="S20" s="167">
        <f t="shared" si="6"/>
      </c>
      <c r="T20" s="168">
        <f t="shared" si="7"/>
      </c>
      <c r="U20" s="35">
        <f t="shared" si="2"/>
      </c>
      <c r="V20" s="36">
        <f t="shared" si="3"/>
      </c>
      <c r="W20" s="25">
        <f t="shared" si="8"/>
      </c>
      <c r="X20" s="26">
        <f t="shared" si="9"/>
      </c>
    </row>
    <row r="21" spans="1:24" ht="15">
      <c r="A21" s="88">
        <v>7</v>
      </c>
      <c r="B21" s="89"/>
      <c r="C21" s="90"/>
      <c r="D21" s="91"/>
      <c r="E21" s="92"/>
      <c r="F21" s="93"/>
      <c r="G21" s="94"/>
      <c r="H21" s="190"/>
      <c r="I21" s="162"/>
      <c r="J21" s="93"/>
      <c r="K21" s="95"/>
      <c r="L21" s="96"/>
      <c r="M21" s="95"/>
      <c r="N21" s="190"/>
      <c r="O21" s="162"/>
      <c r="P21" s="190"/>
      <c r="Q21" s="169">
        <f t="shared" si="4"/>
      </c>
      <c r="R21" s="170">
        <f t="shared" si="5"/>
      </c>
      <c r="S21" s="170">
        <f t="shared" si="6"/>
      </c>
      <c r="T21" s="171">
        <f t="shared" si="7"/>
      </c>
      <c r="U21" s="27">
        <f t="shared" si="2"/>
      </c>
      <c r="V21" s="28">
        <f t="shared" si="3"/>
      </c>
      <c r="W21" s="29">
        <f t="shared" si="8"/>
      </c>
      <c r="X21" s="30">
        <f t="shared" si="9"/>
      </c>
    </row>
    <row r="22" spans="1:24" ht="15">
      <c r="A22" s="88">
        <v>8</v>
      </c>
      <c r="B22" s="89"/>
      <c r="C22" s="90"/>
      <c r="D22" s="91"/>
      <c r="E22" s="92"/>
      <c r="F22" s="93"/>
      <c r="G22" s="94"/>
      <c r="H22" s="190"/>
      <c r="I22" s="162"/>
      <c r="J22" s="93"/>
      <c r="K22" s="95"/>
      <c r="L22" s="96"/>
      <c r="M22" s="95"/>
      <c r="N22" s="190"/>
      <c r="O22" s="162"/>
      <c r="P22" s="190"/>
      <c r="Q22" s="169">
        <f t="shared" si="4"/>
      </c>
      <c r="R22" s="170">
        <f t="shared" si="5"/>
      </c>
      <c r="S22" s="170">
        <f t="shared" si="6"/>
      </c>
      <c r="T22" s="171">
        <f t="shared" si="7"/>
      </c>
      <c r="U22" s="27">
        <f t="shared" si="2"/>
      </c>
      <c r="V22" s="28">
        <f t="shared" si="3"/>
      </c>
      <c r="W22" s="29">
        <f t="shared" si="8"/>
      </c>
      <c r="X22" s="30">
        <f t="shared" si="9"/>
      </c>
    </row>
    <row r="23" spans="1:24" ht="15">
      <c r="A23" s="88">
        <v>9</v>
      </c>
      <c r="B23" s="89"/>
      <c r="C23" s="90"/>
      <c r="D23" s="91"/>
      <c r="E23" s="92"/>
      <c r="F23" s="93"/>
      <c r="G23" s="94"/>
      <c r="H23" s="190"/>
      <c r="I23" s="162"/>
      <c r="J23" s="93"/>
      <c r="K23" s="95"/>
      <c r="L23" s="96"/>
      <c r="M23" s="95"/>
      <c r="N23" s="190"/>
      <c r="O23" s="162"/>
      <c r="P23" s="190"/>
      <c r="Q23" s="169">
        <f t="shared" si="4"/>
      </c>
      <c r="R23" s="170">
        <f t="shared" si="5"/>
      </c>
      <c r="S23" s="170">
        <f t="shared" si="6"/>
      </c>
      <c r="T23" s="171">
        <f t="shared" si="7"/>
      </c>
      <c r="U23" s="27">
        <f t="shared" si="2"/>
      </c>
      <c r="V23" s="28">
        <f t="shared" si="3"/>
      </c>
      <c r="W23" s="29">
        <f t="shared" si="8"/>
      </c>
      <c r="X23" s="30">
        <f t="shared" si="9"/>
      </c>
    </row>
    <row r="24" spans="1:24" ht="15.75" thickBot="1">
      <c r="A24" s="107">
        <v>10</v>
      </c>
      <c r="B24" s="98"/>
      <c r="C24" s="99"/>
      <c r="D24" s="100"/>
      <c r="E24" s="101"/>
      <c r="F24" s="102"/>
      <c r="G24" s="103"/>
      <c r="H24" s="191"/>
      <c r="I24" s="163"/>
      <c r="J24" s="102"/>
      <c r="K24" s="104"/>
      <c r="L24" s="105"/>
      <c r="M24" s="104"/>
      <c r="N24" s="191"/>
      <c r="O24" s="163"/>
      <c r="P24" s="191"/>
      <c r="Q24" s="172">
        <f t="shared" si="4"/>
      </c>
      <c r="R24" s="173">
        <f t="shared" si="5"/>
      </c>
      <c r="S24" s="173">
        <f t="shared" si="6"/>
      </c>
      <c r="T24" s="174">
        <f t="shared" si="7"/>
      </c>
      <c r="U24" s="37">
        <f t="shared" si="2"/>
      </c>
      <c r="V24" s="38">
        <f t="shared" si="3"/>
      </c>
      <c r="W24" s="33">
        <f t="shared" si="8"/>
      </c>
      <c r="X24" s="34">
        <f t="shared" si="9"/>
      </c>
    </row>
    <row r="25" spans="1:24" ht="15">
      <c r="A25" s="79">
        <v>11</v>
      </c>
      <c r="B25" s="80"/>
      <c r="C25" s="81"/>
      <c r="D25" s="82"/>
      <c r="E25" s="83"/>
      <c r="F25" s="84"/>
      <c r="G25" s="85"/>
      <c r="H25" s="189"/>
      <c r="I25" s="161"/>
      <c r="J25" s="84"/>
      <c r="K25" s="86"/>
      <c r="L25" s="87"/>
      <c r="M25" s="86"/>
      <c r="N25" s="189"/>
      <c r="O25" s="161"/>
      <c r="P25" s="189"/>
      <c r="Q25" s="166">
        <f t="shared" si="4"/>
      </c>
      <c r="R25" s="167">
        <f t="shared" si="5"/>
      </c>
      <c r="S25" s="167">
        <f t="shared" si="6"/>
      </c>
      <c r="T25" s="168">
        <f t="shared" si="7"/>
      </c>
      <c r="U25" s="23">
        <f t="shared" si="2"/>
      </c>
      <c r="V25" s="24">
        <f t="shared" si="3"/>
      </c>
      <c r="W25" s="25">
        <f t="shared" si="8"/>
      </c>
      <c r="X25" s="26">
        <f t="shared" si="9"/>
      </c>
    </row>
    <row r="26" spans="1:24" ht="15">
      <c r="A26" s="88">
        <v>12</v>
      </c>
      <c r="B26" s="89"/>
      <c r="C26" s="90"/>
      <c r="D26" s="91"/>
      <c r="E26" s="92"/>
      <c r="F26" s="93"/>
      <c r="G26" s="94"/>
      <c r="H26" s="190"/>
      <c r="I26" s="162"/>
      <c r="J26" s="93"/>
      <c r="K26" s="95"/>
      <c r="L26" s="96"/>
      <c r="M26" s="95"/>
      <c r="N26" s="190"/>
      <c r="O26" s="162"/>
      <c r="P26" s="190"/>
      <c r="Q26" s="169">
        <f t="shared" si="4"/>
      </c>
      <c r="R26" s="170">
        <f t="shared" si="5"/>
      </c>
      <c r="S26" s="170">
        <f t="shared" si="6"/>
      </c>
      <c r="T26" s="171">
        <f t="shared" si="7"/>
      </c>
      <c r="U26" s="27">
        <f t="shared" si="2"/>
      </c>
      <c r="V26" s="28">
        <f t="shared" si="3"/>
      </c>
      <c r="W26" s="29">
        <f t="shared" si="8"/>
      </c>
      <c r="X26" s="30">
        <f t="shared" si="9"/>
      </c>
    </row>
    <row r="27" spans="1:24" ht="15">
      <c r="A27" s="88">
        <v>13</v>
      </c>
      <c r="B27" s="89"/>
      <c r="C27" s="90"/>
      <c r="D27" s="91"/>
      <c r="E27" s="92"/>
      <c r="F27" s="93"/>
      <c r="G27" s="94"/>
      <c r="H27" s="190"/>
      <c r="I27" s="162"/>
      <c r="J27" s="93"/>
      <c r="K27" s="95"/>
      <c r="L27" s="96"/>
      <c r="M27" s="95"/>
      <c r="N27" s="190"/>
      <c r="O27" s="162"/>
      <c r="P27" s="190"/>
      <c r="Q27" s="169">
        <f t="shared" si="4"/>
      </c>
      <c r="R27" s="170">
        <f t="shared" si="5"/>
      </c>
      <c r="S27" s="170">
        <f t="shared" si="6"/>
      </c>
      <c r="T27" s="171">
        <f t="shared" si="7"/>
      </c>
      <c r="U27" s="27">
        <f t="shared" si="2"/>
      </c>
      <c r="V27" s="28">
        <f t="shared" si="3"/>
      </c>
      <c r="W27" s="29">
        <f t="shared" si="8"/>
      </c>
      <c r="X27" s="30">
        <f t="shared" si="9"/>
      </c>
    </row>
    <row r="28" spans="1:24" ht="15">
      <c r="A28" s="88">
        <v>14</v>
      </c>
      <c r="B28" s="89"/>
      <c r="C28" s="90"/>
      <c r="D28" s="91"/>
      <c r="E28" s="92"/>
      <c r="F28" s="93"/>
      <c r="G28" s="94"/>
      <c r="H28" s="190"/>
      <c r="I28" s="162"/>
      <c r="J28" s="93"/>
      <c r="K28" s="95"/>
      <c r="L28" s="96"/>
      <c r="M28" s="95"/>
      <c r="N28" s="190"/>
      <c r="O28" s="162"/>
      <c r="P28" s="190"/>
      <c r="Q28" s="169">
        <f t="shared" si="4"/>
      </c>
      <c r="R28" s="170">
        <f t="shared" si="5"/>
      </c>
      <c r="S28" s="170">
        <f t="shared" si="6"/>
      </c>
      <c r="T28" s="171">
        <f t="shared" si="7"/>
      </c>
      <c r="U28" s="27">
        <f t="shared" si="2"/>
      </c>
      <c r="V28" s="28">
        <f t="shared" si="3"/>
      </c>
      <c r="W28" s="29">
        <f t="shared" si="8"/>
      </c>
      <c r="X28" s="30">
        <f t="shared" si="9"/>
      </c>
    </row>
    <row r="29" spans="1:24" ht="15.75" thickBot="1">
      <c r="A29" s="97">
        <v>15</v>
      </c>
      <c r="B29" s="98"/>
      <c r="C29" s="99"/>
      <c r="D29" s="100"/>
      <c r="E29" s="101"/>
      <c r="F29" s="102"/>
      <c r="G29" s="103"/>
      <c r="H29" s="191"/>
      <c r="I29" s="163"/>
      <c r="J29" s="102"/>
      <c r="K29" s="104"/>
      <c r="L29" s="105"/>
      <c r="M29" s="104"/>
      <c r="N29" s="191"/>
      <c r="O29" s="163"/>
      <c r="P29" s="191"/>
      <c r="Q29" s="172">
        <f t="shared" si="4"/>
      </c>
      <c r="R29" s="173">
        <f t="shared" si="5"/>
      </c>
      <c r="S29" s="173">
        <f t="shared" si="6"/>
      </c>
      <c r="T29" s="174">
        <f t="shared" si="7"/>
      </c>
      <c r="U29" s="31">
        <f t="shared" si="2"/>
      </c>
      <c r="V29" s="32">
        <f t="shared" si="3"/>
      </c>
      <c r="W29" s="33">
        <f t="shared" si="8"/>
      </c>
      <c r="X29" s="34">
        <f t="shared" si="9"/>
      </c>
    </row>
    <row r="30" spans="1:24" ht="15">
      <c r="A30" s="106">
        <v>16</v>
      </c>
      <c r="B30" s="80"/>
      <c r="C30" s="81"/>
      <c r="D30" s="82"/>
      <c r="E30" s="83"/>
      <c r="F30" s="84"/>
      <c r="G30" s="85"/>
      <c r="H30" s="189"/>
      <c r="I30" s="161"/>
      <c r="J30" s="84"/>
      <c r="K30" s="86"/>
      <c r="L30" s="87"/>
      <c r="M30" s="86"/>
      <c r="N30" s="189"/>
      <c r="O30" s="161"/>
      <c r="P30" s="189"/>
      <c r="Q30" s="166">
        <f t="shared" si="4"/>
      </c>
      <c r="R30" s="167">
        <f t="shared" si="5"/>
      </c>
      <c r="S30" s="167">
        <f t="shared" si="6"/>
      </c>
      <c r="T30" s="168">
        <f t="shared" si="7"/>
      </c>
      <c r="U30" s="35">
        <f t="shared" si="2"/>
      </c>
      <c r="V30" s="36">
        <f t="shared" si="3"/>
      </c>
      <c r="W30" s="25">
        <f t="shared" si="8"/>
      </c>
      <c r="X30" s="26">
        <f t="shared" si="9"/>
      </c>
    </row>
    <row r="31" spans="1:24" ht="15">
      <c r="A31" s="88">
        <v>17</v>
      </c>
      <c r="B31" s="89"/>
      <c r="C31" s="90"/>
      <c r="D31" s="91"/>
      <c r="E31" s="92"/>
      <c r="F31" s="93"/>
      <c r="G31" s="94"/>
      <c r="H31" s="190"/>
      <c r="I31" s="162"/>
      <c r="J31" s="93"/>
      <c r="K31" s="95"/>
      <c r="L31" s="96"/>
      <c r="M31" s="95"/>
      <c r="N31" s="190"/>
      <c r="O31" s="162"/>
      <c r="P31" s="190"/>
      <c r="Q31" s="169">
        <f t="shared" si="4"/>
      </c>
      <c r="R31" s="170">
        <f t="shared" si="5"/>
      </c>
      <c r="S31" s="170">
        <f t="shared" si="6"/>
      </c>
      <c r="T31" s="171">
        <f t="shared" si="7"/>
      </c>
      <c r="U31" s="27">
        <f t="shared" si="2"/>
      </c>
      <c r="V31" s="28">
        <f t="shared" si="3"/>
      </c>
      <c r="W31" s="29">
        <f t="shared" si="8"/>
      </c>
      <c r="X31" s="30">
        <f t="shared" si="9"/>
      </c>
    </row>
    <row r="32" spans="1:24" ht="15">
      <c r="A32" s="88">
        <v>18</v>
      </c>
      <c r="B32" s="89"/>
      <c r="C32" s="90"/>
      <c r="D32" s="91"/>
      <c r="E32" s="92"/>
      <c r="F32" s="93"/>
      <c r="G32" s="94"/>
      <c r="H32" s="190"/>
      <c r="I32" s="162"/>
      <c r="J32" s="93"/>
      <c r="K32" s="95"/>
      <c r="L32" s="96"/>
      <c r="M32" s="95"/>
      <c r="N32" s="190"/>
      <c r="O32" s="162"/>
      <c r="P32" s="190"/>
      <c r="Q32" s="169">
        <f t="shared" si="4"/>
      </c>
      <c r="R32" s="170">
        <f t="shared" si="5"/>
      </c>
      <c r="S32" s="170">
        <f t="shared" si="6"/>
      </c>
      <c r="T32" s="171">
        <f t="shared" si="7"/>
      </c>
      <c r="U32" s="27">
        <f t="shared" si="2"/>
      </c>
      <c r="V32" s="28">
        <f t="shared" si="3"/>
      </c>
      <c r="W32" s="29">
        <f t="shared" si="8"/>
      </c>
      <c r="X32" s="30">
        <f t="shared" si="9"/>
      </c>
    </row>
    <row r="33" spans="1:24" ht="15">
      <c r="A33" s="88">
        <v>19</v>
      </c>
      <c r="B33" s="89"/>
      <c r="C33" s="90"/>
      <c r="D33" s="91"/>
      <c r="E33" s="92"/>
      <c r="F33" s="93"/>
      <c r="G33" s="94"/>
      <c r="H33" s="190"/>
      <c r="I33" s="162"/>
      <c r="J33" s="93"/>
      <c r="K33" s="95"/>
      <c r="L33" s="96"/>
      <c r="M33" s="95"/>
      <c r="N33" s="190"/>
      <c r="O33" s="162"/>
      <c r="P33" s="190"/>
      <c r="Q33" s="169">
        <f t="shared" si="4"/>
      </c>
      <c r="R33" s="170">
        <f t="shared" si="5"/>
      </c>
      <c r="S33" s="170">
        <f t="shared" si="6"/>
      </c>
      <c r="T33" s="171">
        <f t="shared" si="7"/>
      </c>
      <c r="U33" s="27">
        <f t="shared" si="2"/>
      </c>
      <c r="V33" s="28">
        <f t="shared" si="3"/>
      </c>
      <c r="W33" s="29">
        <f t="shared" si="8"/>
      </c>
      <c r="X33" s="30">
        <f t="shared" si="9"/>
      </c>
    </row>
    <row r="34" spans="1:24" ht="15.75" thickBot="1">
      <c r="A34" s="107">
        <v>20</v>
      </c>
      <c r="B34" s="98"/>
      <c r="C34" s="99"/>
      <c r="D34" s="100"/>
      <c r="E34" s="101"/>
      <c r="F34" s="102"/>
      <c r="G34" s="103"/>
      <c r="H34" s="191"/>
      <c r="I34" s="163"/>
      <c r="J34" s="102"/>
      <c r="K34" s="104"/>
      <c r="L34" s="105"/>
      <c r="M34" s="104"/>
      <c r="N34" s="191"/>
      <c r="O34" s="163"/>
      <c r="P34" s="191"/>
      <c r="Q34" s="172">
        <f t="shared" si="4"/>
      </c>
      <c r="R34" s="173">
        <f t="shared" si="5"/>
      </c>
      <c r="S34" s="173">
        <f t="shared" si="6"/>
      </c>
      <c r="T34" s="174">
        <f t="shared" si="7"/>
      </c>
      <c r="U34" s="37">
        <f t="shared" si="2"/>
      </c>
      <c r="V34" s="38">
        <f t="shared" si="3"/>
      </c>
      <c r="W34" s="33">
        <f t="shared" si="8"/>
      </c>
      <c r="X34" s="34">
        <f t="shared" si="9"/>
      </c>
    </row>
    <row r="35" spans="1:24" ht="15">
      <c r="A35" s="79">
        <v>21</v>
      </c>
      <c r="B35" s="80"/>
      <c r="C35" s="81"/>
      <c r="D35" s="82"/>
      <c r="E35" s="83"/>
      <c r="F35" s="84"/>
      <c r="G35" s="85"/>
      <c r="H35" s="189"/>
      <c r="I35" s="161"/>
      <c r="J35" s="84"/>
      <c r="K35" s="86"/>
      <c r="L35" s="87"/>
      <c r="M35" s="86"/>
      <c r="N35" s="189"/>
      <c r="O35" s="161"/>
      <c r="P35" s="189"/>
      <c r="Q35" s="166">
        <f t="shared" si="4"/>
      </c>
      <c r="R35" s="167">
        <f t="shared" si="5"/>
      </c>
      <c r="S35" s="167">
        <f t="shared" si="6"/>
      </c>
      <c r="T35" s="168">
        <f t="shared" si="7"/>
      </c>
      <c r="U35" s="23">
        <f t="shared" si="2"/>
      </c>
      <c r="V35" s="24">
        <f t="shared" si="3"/>
      </c>
      <c r="W35" s="25">
        <f t="shared" si="8"/>
      </c>
      <c r="X35" s="26">
        <f t="shared" si="9"/>
      </c>
    </row>
    <row r="36" spans="1:24" ht="15">
      <c r="A36" s="88">
        <v>22</v>
      </c>
      <c r="B36" s="89"/>
      <c r="C36" s="90"/>
      <c r="D36" s="91"/>
      <c r="E36" s="92"/>
      <c r="F36" s="93"/>
      <c r="G36" s="94"/>
      <c r="H36" s="190"/>
      <c r="I36" s="162"/>
      <c r="J36" s="93"/>
      <c r="K36" s="95"/>
      <c r="L36" s="96"/>
      <c r="M36" s="95"/>
      <c r="N36" s="190"/>
      <c r="O36" s="162"/>
      <c r="P36" s="190"/>
      <c r="Q36" s="169">
        <f t="shared" si="4"/>
      </c>
      <c r="R36" s="170">
        <f t="shared" si="5"/>
      </c>
      <c r="S36" s="170">
        <f t="shared" si="6"/>
      </c>
      <c r="T36" s="171">
        <f t="shared" si="7"/>
      </c>
      <c r="U36" s="27">
        <f t="shared" si="2"/>
      </c>
      <c r="V36" s="28">
        <f t="shared" si="3"/>
      </c>
      <c r="W36" s="29">
        <f t="shared" si="8"/>
      </c>
      <c r="X36" s="30">
        <f t="shared" si="9"/>
      </c>
    </row>
    <row r="37" spans="1:24" ht="15">
      <c r="A37" s="88">
        <v>23</v>
      </c>
      <c r="B37" s="89"/>
      <c r="C37" s="90"/>
      <c r="D37" s="91"/>
      <c r="E37" s="92"/>
      <c r="F37" s="93"/>
      <c r="G37" s="94"/>
      <c r="H37" s="190"/>
      <c r="I37" s="162"/>
      <c r="J37" s="93"/>
      <c r="K37" s="95"/>
      <c r="L37" s="96"/>
      <c r="M37" s="95"/>
      <c r="N37" s="190"/>
      <c r="O37" s="162"/>
      <c r="P37" s="190"/>
      <c r="Q37" s="169">
        <f t="shared" si="4"/>
      </c>
      <c r="R37" s="170">
        <f t="shared" si="5"/>
      </c>
      <c r="S37" s="170">
        <f t="shared" si="6"/>
      </c>
      <c r="T37" s="171">
        <f t="shared" si="7"/>
      </c>
      <c r="U37" s="27">
        <f t="shared" si="2"/>
      </c>
      <c r="V37" s="28">
        <f t="shared" si="3"/>
      </c>
      <c r="W37" s="29">
        <f t="shared" si="8"/>
      </c>
      <c r="X37" s="30">
        <f t="shared" si="9"/>
      </c>
    </row>
    <row r="38" spans="1:24" ht="15">
      <c r="A38" s="88">
        <v>24</v>
      </c>
      <c r="B38" s="89"/>
      <c r="C38" s="90"/>
      <c r="D38" s="91"/>
      <c r="E38" s="92"/>
      <c r="F38" s="93"/>
      <c r="G38" s="94"/>
      <c r="H38" s="190"/>
      <c r="I38" s="162"/>
      <c r="J38" s="93"/>
      <c r="K38" s="95"/>
      <c r="L38" s="96"/>
      <c r="M38" s="95"/>
      <c r="N38" s="190"/>
      <c r="O38" s="162"/>
      <c r="P38" s="190"/>
      <c r="Q38" s="169">
        <f t="shared" si="4"/>
      </c>
      <c r="R38" s="170">
        <f t="shared" si="5"/>
      </c>
      <c r="S38" s="170">
        <f t="shared" si="6"/>
      </c>
      <c r="T38" s="171">
        <f t="shared" si="7"/>
      </c>
      <c r="U38" s="27">
        <f t="shared" si="2"/>
      </c>
      <c r="V38" s="28">
        <f t="shared" si="3"/>
      </c>
      <c r="W38" s="29">
        <f t="shared" si="8"/>
      </c>
      <c r="X38" s="30">
        <f t="shared" si="9"/>
      </c>
    </row>
    <row r="39" spans="1:24" ht="15.75" thickBot="1">
      <c r="A39" s="97">
        <v>25</v>
      </c>
      <c r="B39" s="98"/>
      <c r="C39" s="99"/>
      <c r="D39" s="100"/>
      <c r="E39" s="101"/>
      <c r="F39" s="102"/>
      <c r="G39" s="103"/>
      <c r="H39" s="191"/>
      <c r="I39" s="163"/>
      <c r="J39" s="102"/>
      <c r="K39" s="104"/>
      <c r="L39" s="105"/>
      <c r="M39" s="104"/>
      <c r="N39" s="191"/>
      <c r="O39" s="163"/>
      <c r="P39" s="191"/>
      <c r="Q39" s="172">
        <f t="shared" si="4"/>
      </c>
      <c r="R39" s="173">
        <f t="shared" si="5"/>
      </c>
      <c r="S39" s="173">
        <f t="shared" si="6"/>
      </c>
      <c r="T39" s="174">
        <f t="shared" si="7"/>
      </c>
      <c r="U39" s="31">
        <f t="shared" si="2"/>
      </c>
      <c r="V39" s="32">
        <f t="shared" si="3"/>
      </c>
      <c r="W39" s="33">
        <f t="shared" si="8"/>
      </c>
      <c r="X39" s="34">
        <f t="shared" si="9"/>
      </c>
    </row>
    <row r="40" spans="1:24" ht="15">
      <c r="A40" s="79">
        <v>26</v>
      </c>
      <c r="B40" s="80"/>
      <c r="C40" s="81"/>
      <c r="D40" s="82"/>
      <c r="E40" s="83"/>
      <c r="F40" s="84"/>
      <c r="G40" s="85"/>
      <c r="H40" s="189"/>
      <c r="I40" s="161"/>
      <c r="J40" s="84"/>
      <c r="K40" s="86"/>
      <c r="L40" s="87"/>
      <c r="M40" s="86"/>
      <c r="N40" s="189"/>
      <c r="O40" s="161"/>
      <c r="P40" s="189"/>
      <c r="Q40" s="166">
        <f t="shared" si="4"/>
      </c>
      <c r="R40" s="167">
        <f t="shared" si="5"/>
      </c>
      <c r="S40" s="167">
        <f t="shared" si="6"/>
      </c>
      <c r="T40" s="168">
        <f t="shared" si="7"/>
      </c>
      <c r="U40" s="23">
        <f t="shared" si="2"/>
      </c>
      <c r="V40" s="24">
        <f t="shared" si="3"/>
      </c>
      <c r="W40" s="25">
        <f t="shared" si="8"/>
      </c>
      <c r="X40" s="26">
        <f aca="true" t="shared" si="10" ref="X40:X54">IF(W40="","",IF(W40="нет",0,1))</f>
      </c>
    </row>
    <row r="41" spans="1:24" ht="15">
      <c r="A41" s="88">
        <v>27</v>
      </c>
      <c r="B41" s="89"/>
      <c r="C41" s="90"/>
      <c r="D41" s="91"/>
      <c r="E41" s="92"/>
      <c r="F41" s="93"/>
      <c r="G41" s="94"/>
      <c r="H41" s="190"/>
      <c r="I41" s="162"/>
      <c r="J41" s="93"/>
      <c r="K41" s="95"/>
      <c r="L41" s="96"/>
      <c r="M41" s="95"/>
      <c r="N41" s="190"/>
      <c r="O41" s="162"/>
      <c r="P41" s="190"/>
      <c r="Q41" s="169">
        <f t="shared" si="4"/>
      </c>
      <c r="R41" s="170">
        <f t="shared" si="5"/>
      </c>
      <c r="S41" s="170">
        <f t="shared" si="6"/>
      </c>
      <c r="T41" s="171">
        <f t="shared" si="7"/>
      </c>
      <c r="U41" s="27">
        <f t="shared" si="2"/>
      </c>
      <c r="V41" s="28">
        <f t="shared" si="3"/>
      </c>
      <c r="W41" s="29">
        <f t="shared" si="8"/>
      </c>
      <c r="X41" s="30">
        <f t="shared" si="10"/>
      </c>
    </row>
    <row r="42" spans="1:24" ht="15">
      <c r="A42" s="88">
        <v>28</v>
      </c>
      <c r="B42" s="89"/>
      <c r="C42" s="90"/>
      <c r="D42" s="91"/>
      <c r="E42" s="92"/>
      <c r="F42" s="93"/>
      <c r="G42" s="94"/>
      <c r="H42" s="190"/>
      <c r="I42" s="162"/>
      <c r="J42" s="93"/>
      <c r="K42" s="95"/>
      <c r="L42" s="96"/>
      <c r="M42" s="95"/>
      <c r="N42" s="190"/>
      <c r="O42" s="162"/>
      <c r="P42" s="190"/>
      <c r="Q42" s="169">
        <f t="shared" si="4"/>
      </c>
      <c r="R42" s="170">
        <f t="shared" si="5"/>
      </c>
      <c r="S42" s="170">
        <f t="shared" si="6"/>
      </c>
      <c r="T42" s="171">
        <f t="shared" si="7"/>
      </c>
      <c r="U42" s="27">
        <f t="shared" si="2"/>
      </c>
      <c r="V42" s="28">
        <f t="shared" si="3"/>
      </c>
      <c r="W42" s="29">
        <f t="shared" si="8"/>
      </c>
      <c r="X42" s="30">
        <f t="shared" si="10"/>
      </c>
    </row>
    <row r="43" spans="1:24" ht="15">
      <c r="A43" s="88">
        <v>29</v>
      </c>
      <c r="B43" s="89"/>
      <c r="C43" s="90"/>
      <c r="D43" s="91"/>
      <c r="E43" s="92"/>
      <c r="F43" s="93"/>
      <c r="G43" s="94"/>
      <c r="H43" s="190"/>
      <c r="I43" s="162"/>
      <c r="J43" s="93"/>
      <c r="K43" s="95"/>
      <c r="L43" s="96"/>
      <c r="M43" s="95"/>
      <c r="N43" s="190"/>
      <c r="O43" s="162"/>
      <c r="P43" s="190"/>
      <c r="Q43" s="169">
        <f t="shared" si="4"/>
      </c>
      <c r="R43" s="170">
        <f t="shared" si="5"/>
      </c>
      <c r="S43" s="170">
        <f t="shared" si="6"/>
      </c>
      <c r="T43" s="171">
        <f t="shared" si="7"/>
      </c>
      <c r="U43" s="27">
        <f t="shared" si="2"/>
      </c>
      <c r="V43" s="28">
        <f t="shared" si="3"/>
      </c>
      <c r="W43" s="29">
        <f t="shared" si="8"/>
      </c>
      <c r="X43" s="30">
        <f t="shared" si="10"/>
      </c>
    </row>
    <row r="44" spans="1:24" ht="15.75" thickBot="1">
      <c r="A44" s="97">
        <v>30</v>
      </c>
      <c r="B44" s="98"/>
      <c r="C44" s="99"/>
      <c r="D44" s="100"/>
      <c r="E44" s="101"/>
      <c r="F44" s="102"/>
      <c r="G44" s="103"/>
      <c r="H44" s="191"/>
      <c r="I44" s="163"/>
      <c r="J44" s="102"/>
      <c r="K44" s="104"/>
      <c r="L44" s="105"/>
      <c r="M44" s="104"/>
      <c r="N44" s="191"/>
      <c r="O44" s="163"/>
      <c r="P44" s="191"/>
      <c r="Q44" s="172">
        <f t="shared" si="4"/>
      </c>
      <c r="R44" s="173">
        <f t="shared" si="5"/>
      </c>
      <c r="S44" s="173">
        <f t="shared" si="6"/>
      </c>
      <c r="T44" s="174">
        <f t="shared" si="7"/>
      </c>
      <c r="U44" s="31">
        <f t="shared" si="2"/>
      </c>
      <c r="V44" s="32">
        <f t="shared" si="3"/>
      </c>
      <c r="W44" s="33">
        <f t="shared" si="8"/>
      </c>
      <c r="X44" s="34">
        <f t="shared" si="10"/>
      </c>
    </row>
    <row r="45" spans="1:24" ht="15">
      <c r="A45" s="79">
        <v>31</v>
      </c>
      <c r="B45" s="80"/>
      <c r="C45" s="81"/>
      <c r="D45" s="82"/>
      <c r="E45" s="83"/>
      <c r="F45" s="84"/>
      <c r="G45" s="85"/>
      <c r="H45" s="189"/>
      <c r="I45" s="161"/>
      <c r="J45" s="84"/>
      <c r="K45" s="86"/>
      <c r="L45" s="87"/>
      <c r="M45" s="86"/>
      <c r="N45" s="189"/>
      <c r="O45" s="161"/>
      <c r="P45" s="189"/>
      <c r="Q45" s="166">
        <f t="shared" si="4"/>
      </c>
      <c r="R45" s="167">
        <f t="shared" si="5"/>
      </c>
      <c r="S45" s="167">
        <f t="shared" si="6"/>
      </c>
      <c r="T45" s="168">
        <f t="shared" si="7"/>
      </c>
      <c r="U45" s="23">
        <f t="shared" si="2"/>
      </c>
      <c r="V45" s="24">
        <f t="shared" si="3"/>
      </c>
      <c r="W45" s="25">
        <f t="shared" si="8"/>
      </c>
      <c r="X45" s="26">
        <f t="shared" si="10"/>
      </c>
    </row>
    <row r="46" spans="1:24" ht="15">
      <c r="A46" s="88">
        <v>32</v>
      </c>
      <c r="B46" s="89"/>
      <c r="C46" s="90"/>
      <c r="D46" s="91"/>
      <c r="E46" s="92"/>
      <c r="F46" s="93"/>
      <c r="G46" s="94"/>
      <c r="H46" s="190"/>
      <c r="I46" s="162"/>
      <c r="J46" s="93"/>
      <c r="K46" s="95"/>
      <c r="L46" s="96"/>
      <c r="M46" s="95"/>
      <c r="N46" s="190"/>
      <c r="O46" s="162"/>
      <c r="P46" s="190"/>
      <c r="Q46" s="169">
        <f t="shared" si="4"/>
      </c>
      <c r="R46" s="170">
        <f t="shared" si="5"/>
      </c>
      <c r="S46" s="170">
        <f t="shared" si="6"/>
      </c>
      <c r="T46" s="171">
        <f t="shared" si="7"/>
      </c>
      <c r="U46" s="27">
        <f t="shared" si="2"/>
      </c>
      <c r="V46" s="28">
        <f t="shared" si="3"/>
      </c>
      <c r="W46" s="29">
        <f t="shared" si="8"/>
      </c>
      <c r="X46" s="30">
        <f t="shared" si="10"/>
      </c>
    </row>
    <row r="47" spans="1:24" ht="15">
      <c r="A47" s="88">
        <v>33</v>
      </c>
      <c r="B47" s="89"/>
      <c r="C47" s="90"/>
      <c r="D47" s="91"/>
      <c r="E47" s="92"/>
      <c r="F47" s="93"/>
      <c r="G47" s="94"/>
      <c r="H47" s="190"/>
      <c r="I47" s="162"/>
      <c r="J47" s="93"/>
      <c r="K47" s="95"/>
      <c r="L47" s="96"/>
      <c r="M47" s="95"/>
      <c r="N47" s="190"/>
      <c r="O47" s="162"/>
      <c r="P47" s="190"/>
      <c r="Q47" s="169">
        <f t="shared" si="4"/>
      </c>
      <c r="R47" s="170">
        <f t="shared" si="5"/>
      </c>
      <c r="S47" s="170">
        <f t="shared" si="6"/>
      </c>
      <c r="T47" s="171">
        <f t="shared" si="7"/>
      </c>
      <c r="U47" s="27">
        <f t="shared" si="2"/>
      </c>
      <c r="V47" s="28">
        <f t="shared" si="3"/>
      </c>
      <c r="W47" s="29">
        <f t="shared" si="8"/>
      </c>
      <c r="X47" s="30">
        <f t="shared" si="10"/>
      </c>
    </row>
    <row r="48" spans="1:24" ht="15">
      <c r="A48" s="88">
        <v>34</v>
      </c>
      <c r="B48" s="89"/>
      <c r="C48" s="90"/>
      <c r="D48" s="91"/>
      <c r="E48" s="92"/>
      <c r="F48" s="93"/>
      <c r="G48" s="94"/>
      <c r="H48" s="190"/>
      <c r="I48" s="162"/>
      <c r="J48" s="93"/>
      <c r="K48" s="95"/>
      <c r="L48" s="96"/>
      <c r="M48" s="95"/>
      <c r="N48" s="190"/>
      <c r="O48" s="162"/>
      <c r="P48" s="190"/>
      <c r="Q48" s="169">
        <f t="shared" si="4"/>
      </c>
      <c r="R48" s="170">
        <f t="shared" si="5"/>
      </c>
      <c r="S48" s="170">
        <f t="shared" si="6"/>
      </c>
      <c r="T48" s="171">
        <f t="shared" si="7"/>
      </c>
      <c r="U48" s="27">
        <f t="shared" si="2"/>
      </c>
      <c r="V48" s="28">
        <f t="shared" si="3"/>
      </c>
      <c r="W48" s="29">
        <f t="shared" si="8"/>
      </c>
      <c r="X48" s="30">
        <f t="shared" si="10"/>
      </c>
    </row>
    <row r="49" spans="1:24" ht="15.75" thickBot="1">
      <c r="A49" s="97">
        <v>35</v>
      </c>
      <c r="B49" s="98"/>
      <c r="C49" s="99"/>
      <c r="D49" s="100"/>
      <c r="E49" s="101"/>
      <c r="F49" s="102"/>
      <c r="G49" s="103"/>
      <c r="H49" s="191"/>
      <c r="I49" s="163"/>
      <c r="J49" s="102"/>
      <c r="K49" s="104"/>
      <c r="L49" s="105"/>
      <c r="M49" s="104"/>
      <c r="N49" s="191"/>
      <c r="O49" s="163"/>
      <c r="P49" s="191"/>
      <c r="Q49" s="172">
        <f t="shared" si="4"/>
      </c>
      <c r="R49" s="173">
        <f t="shared" si="5"/>
      </c>
      <c r="S49" s="173">
        <f t="shared" si="6"/>
      </c>
      <c r="T49" s="174">
        <f t="shared" si="7"/>
      </c>
      <c r="U49" s="31">
        <f t="shared" si="2"/>
      </c>
      <c r="V49" s="32">
        <f t="shared" si="3"/>
      </c>
      <c r="W49" s="33">
        <f t="shared" si="8"/>
      </c>
      <c r="X49" s="34">
        <f t="shared" si="10"/>
      </c>
    </row>
    <row r="50" spans="1:24" ht="15">
      <c r="A50" s="79">
        <v>36</v>
      </c>
      <c r="B50" s="80"/>
      <c r="C50" s="81"/>
      <c r="D50" s="82"/>
      <c r="E50" s="83"/>
      <c r="F50" s="84"/>
      <c r="G50" s="85"/>
      <c r="H50" s="189"/>
      <c r="I50" s="161"/>
      <c r="J50" s="84"/>
      <c r="K50" s="86"/>
      <c r="L50" s="87"/>
      <c r="M50" s="86"/>
      <c r="N50" s="189"/>
      <c r="O50" s="161"/>
      <c r="P50" s="189"/>
      <c r="Q50" s="166">
        <f t="shared" si="4"/>
      </c>
      <c r="R50" s="167">
        <f t="shared" si="5"/>
      </c>
      <c r="S50" s="167">
        <f t="shared" si="6"/>
      </c>
      <c r="T50" s="168">
        <f t="shared" si="7"/>
      </c>
      <c r="U50" s="23">
        <f t="shared" si="2"/>
      </c>
      <c r="V50" s="24">
        <f t="shared" si="3"/>
      </c>
      <c r="W50" s="25">
        <f t="shared" si="8"/>
      </c>
      <c r="X50" s="26">
        <f t="shared" si="10"/>
      </c>
    </row>
    <row r="51" spans="1:24" ht="15">
      <c r="A51" s="88">
        <v>37</v>
      </c>
      <c r="B51" s="89"/>
      <c r="C51" s="90"/>
      <c r="D51" s="91"/>
      <c r="E51" s="92"/>
      <c r="F51" s="93"/>
      <c r="G51" s="94"/>
      <c r="H51" s="190"/>
      <c r="I51" s="162"/>
      <c r="J51" s="93"/>
      <c r="K51" s="95"/>
      <c r="L51" s="96"/>
      <c r="M51" s="95"/>
      <c r="N51" s="190"/>
      <c r="O51" s="162"/>
      <c r="P51" s="190"/>
      <c r="Q51" s="169">
        <f t="shared" si="4"/>
      </c>
      <c r="R51" s="170">
        <f t="shared" si="5"/>
      </c>
      <c r="S51" s="170">
        <f t="shared" si="6"/>
      </c>
      <c r="T51" s="171">
        <f t="shared" si="7"/>
      </c>
      <c r="U51" s="27">
        <f t="shared" si="2"/>
      </c>
      <c r="V51" s="28">
        <f t="shared" si="3"/>
      </c>
      <c r="W51" s="29">
        <f t="shared" si="8"/>
      </c>
      <c r="X51" s="30">
        <f t="shared" si="10"/>
      </c>
    </row>
    <row r="52" spans="1:24" ht="15">
      <c r="A52" s="88">
        <v>38</v>
      </c>
      <c r="B52" s="89"/>
      <c r="C52" s="90"/>
      <c r="D52" s="91"/>
      <c r="E52" s="92"/>
      <c r="F52" s="93"/>
      <c r="G52" s="94"/>
      <c r="H52" s="190"/>
      <c r="I52" s="162"/>
      <c r="J52" s="93"/>
      <c r="K52" s="95"/>
      <c r="L52" s="96"/>
      <c r="M52" s="95"/>
      <c r="N52" s="190"/>
      <c r="O52" s="162"/>
      <c r="P52" s="190"/>
      <c r="Q52" s="169">
        <f t="shared" si="4"/>
      </c>
      <c r="R52" s="170">
        <f t="shared" si="5"/>
      </c>
      <c r="S52" s="170">
        <f t="shared" si="6"/>
      </c>
      <c r="T52" s="171">
        <f t="shared" si="7"/>
      </c>
      <c r="U52" s="27">
        <f t="shared" si="2"/>
      </c>
      <c r="V52" s="28">
        <f t="shared" si="3"/>
      </c>
      <c r="W52" s="29">
        <f t="shared" si="8"/>
      </c>
      <c r="X52" s="30">
        <f t="shared" si="10"/>
      </c>
    </row>
    <row r="53" spans="1:24" ht="15">
      <c r="A53" s="88">
        <v>39</v>
      </c>
      <c r="B53" s="89"/>
      <c r="C53" s="90"/>
      <c r="D53" s="91"/>
      <c r="E53" s="92"/>
      <c r="F53" s="93"/>
      <c r="G53" s="94"/>
      <c r="H53" s="190"/>
      <c r="I53" s="162"/>
      <c r="J53" s="93"/>
      <c r="K53" s="95"/>
      <c r="L53" s="96"/>
      <c r="M53" s="95"/>
      <c r="N53" s="190"/>
      <c r="O53" s="162"/>
      <c r="P53" s="190"/>
      <c r="Q53" s="169">
        <f t="shared" si="4"/>
      </c>
      <c r="R53" s="170">
        <f t="shared" si="5"/>
      </c>
      <c r="S53" s="170">
        <f t="shared" si="6"/>
      </c>
      <c r="T53" s="171">
        <f t="shared" si="7"/>
      </c>
      <c r="U53" s="27">
        <f t="shared" si="2"/>
      </c>
      <c r="V53" s="28">
        <f t="shared" si="3"/>
      </c>
      <c r="W53" s="29">
        <f t="shared" si="8"/>
      </c>
      <c r="X53" s="30">
        <f t="shared" si="10"/>
      </c>
    </row>
    <row r="54" spans="1:24" ht="15.75" thickBot="1">
      <c r="A54" s="97">
        <v>40</v>
      </c>
      <c r="B54" s="98"/>
      <c r="C54" s="99"/>
      <c r="D54" s="100"/>
      <c r="E54" s="101"/>
      <c r="F54" s="102"/>
      <c r="G54" s="103"/>
      <c r="H54" s="191"/>
      <c r="I54" s="163"/>
      <c r="J54" s="102"/>
      <c r="K54" s="104"/>
      <c r="L54" s="105"/>
      <c r="M54" s="104"/>
      <c r="N54" s="191"/>
      <c r="O54" s="163"/>
      <c r="P54" s="191"/>
      <c r="Q54" s="172">
        <f t="shared" si="4"/>
      </c>
      <c r="R54" s="173">
        <f t="shared" si="5"/>
      </c>
      <c r="S54" s="173">
        <f t="shared" si="6"/>
      </c>
      <c r="T54" s="174">
        <f t="shared" si="7"/>
      </c>
      <c r="U54" s="31">
        <f t="shared" si="2"/>
      </c>
      <c r="V54" s="32">
        <f t="shared" si="3"/>
      </c>
      <c r="W54" s="33">
        <f t="shared" si="8"/>
      </c>
      <c r="X54" s="34">
        <f t="shared" si="10"/>
      </c>
    </row>
    <row r="56" spans="2:4" ht="15">
      <c r="B56" s="9" t="s">
        <v>89</v>
      </c>
      <c r="D56" s="9" t="s">
        <v>85</v>
      </c>
    </row>
    <row r="57" spans="2:4" ht="15">
      <c r="B57" s="9">
        <v>1</v>
      </c>
      <c r="D57" s="9" t="s">
        <v>84</v>
      </c>
    </row>
    <row r="58" spans="2:4" ht="15">
      <c r="B58" s="9">
        <v>2</v>
      </c>
      <c r="D58" s="9" t="s">
        <v>86</v>
      </c>
    </row>
  </sheetData>
  <sheetProtection/>
  <mergeCells count="1">
    <mergeCell ref="Q13:T13"/>
  </mergeCells>
  <conditionalFormatting sqref="E15:P54">
    <cfRule type="expression" priority="11" dxfId="1" stopIfTrue="1">
      <formula>E15&gt;E$11</formula>
    </cfRule>
  </conditionalFormatting>
  <conditionalFormatting sqref="D6 E5 K1 N1">
    <cfRule type="containsBlanks" priority="6" dxfId="1" stopIfTrue="1">
      <formula>LEN(TRIM(D1))=0</formula>
    </cfRule>
  </conditionalFormatting>
  <conditionalFormatting sqref="C15:C54">
    <cfRule type="expression" priority="332" dxfId="1">
      <formula>AND(SUM($D15:$P15)&lt;&gt;0,$C15="")</formula>
    </cfRule>
  </conditionalFormatting>
  <conditionalFormatting sqref="D15:P54">
    <cfRule type="expression" priority="333" dxfId="1" stopIfTrue="1">
      <formula>AND($B15&lt;&gt;"",$C15="да",$D15="")</formula>
    </cfRule>
    <cfRule type="expression" priority="334" dxfId="0" stopIfTrue="1">
      <formula>AND(SUM($D15)=0,COUNTA($E15:$P15)&gt;0)</formula>
    </cfRule>
  </conditionalFormatting>
  <dataValidations count="5">
    <dataValidation errorStyle="warning" type="list" allowBlank="1" showInputMessage="1" showErrorMessage="1" sqref="C15:C54 Q15:T54">
      <formula1>"да,нет"</formula1>
    </dataValidation>
    <dataValidation type="list" allowBlank="1" showErrorMessage="1" promptTitle="Введите тип класса" prompt="общ - общеобразовательный класс;&#10;пил - пилотный класс по введению ФГОС ООО" sqref="D6">
      <formula1>$X$3:$X$4</formula1>
    </dataValidation>
    <dataValidation allowBlank="1" showInputMessage="1" showErrorMessage="1" prompt="Укажите наименование образовательной организации, например, СОШ №3" sqref="N1"/>
    <dataValidation allowBlank="1" showInputMessage="1" prompt="Укажите класс с литерой (если есть)" sqref="K1"/>
    <dataValidation type="whole" allowBlank="1" showInputMessage="1" showErrorMessage="1" sqref="E15:P54">
      <formula1>0</formula1>
      <formula2>E$11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view="pageBreakPreview" zoomScale="90" zoomScaleSheetLayoutView="90" zoomScalePageLayoutView="0" workbookViewId="0" topLeftCell="A1">
      <selection activeCell="B15" sqref="B15"/>
    </sheetView>
  </sheetViews>
  <sheetFormatPr defaultColWidth="9.140625" defaultRowHeight="15"/>
  <cols>
    <col min="1" max="1" width="4.7109375" style="9" customWidth="1"/>
    <col min="2" max="2" width="21.8515625" style="9" customWidth="1"/>
    <col min="3" max="3" width="8.28125" style="9" hidden="1" customWidth="1"/>
    <col min="4" max="4" width="7.57421875" style="9" customWidth="1"/>
    <col min="5" max="16" width="6.140625" style="9" customWidth="1"/>
    <col min="17" max="17" width="5.8515625" style="9" customWidth="1"/>
    <col min="18" max="18" width="12.57421875" style="9" bestFit="1" customWidth="1"/>
    <col min="19" max="19" width="12.00390625" style="9" bestFit="1" customWidth="1"/>
    <col min="20" max="20" width="12.8515625" style="9" bestFit="1" customWidth="1"/>
    <col min="21" max="21" width="6.00390625" style="9" customWidth="1"/>
    <col min="22" max="22" width="12.57421875" style="9" customWidth="1"/>
    <col min="23" max="23" width="17.7109375" style="9" customWidth="1"/>
    <col min="24" max="24" width="12.7109375" style="9" hidden="1" customWidth="1"/>
    <col min="25" max="16384" width="9.140625" style="9" customWidth="1"/>
  </cols>
  <sheetData>
    <row r="1" spans="1:23" ht="15">
      <c r="A1" s="39"/>
      <c r="B1" s="39"/>
      <c r="C1" s="39"/>
      <c r="D1" s="39"/>
      <c r="E1" s="39"/>
      <c r="F1" s="39"/>
      <c r="G1" s="39"/>
      <c r="H1" s="39"/>
      <c r="I1" s="39"/>
      <c r="J1" s="77" t="s">
        <v>112</v>
      </c>
      <c r="K1" s="109"/>
      <c r="L1" s="39" t="s">
        <v>16</v>
      </c>
      <c r="N1" s="110"/>
      <c r="W1" s="43" t="s">
        <v>0</v>
      </c>
    </row>
    <row r="2" spans="1:24" ht="15">
      <c r="A2" s="40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X2" s="9" t="s">
        <v>8</v>
      </c>
    </row>
    <row r="3" spans="1:24" ht="15">
      <c r="A3" s="39"/>
      <c r="B3" s="39"/>
      <c r="C3" s="41"/>
      <c r="D3" s="41" t="s">
        <v>5</v>
      </c>
      <c r="E3" s="42" t="s">
        <v>128</v>
      </c>
      <c r="F3" s="42"/>
      <c r="G3" s="42"/>
      <c r="H3" s="42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9" t="s">
        <v>24</v>
      </c>
    </row>
    <row r="4" spans="1:24" ht="15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9" t="s">
        <v>110</v>
      </c>
    </row>
    <row r="5" spans="1:22" ht="15">
      <c r="A5" s="57"/>
      <c r="B5" s="57"/>
      <c r="C5" s="57"/>
      <c r="D5" s="41" t="s">
        <v>111</v>
      </c>
      <c r="E5" s="108"/>
      <c r="F5" s="42"/>
      <c r="G5" s="42"/>
      <c r="H5" s="42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11" t="s">
        <v>14</v>
      </c>
      <c r="V5" s="11" t="s">
        <v>117</v>
      </c>
    </row>
    <row r="6" spans="1:22" ht="15">
      <c r="A6" s="12"/>
      <c r="B6" s="69" t="s">
        <v>8</v>
      </c>
      <c r="D6" s="108"/>
      <c r="E6" s="10"/>
      <c r="F6" s="10"/>
      <c r="U6" s="13"/>
      <c r="V6" s="13"/>
    </row>
    <row r="7" spans="1:22" ht="15">
      <c r="A7" s="14"/>
      <c r="B7" s="9" t="s">
        <v>11</v>
      </c>
      <c r="U7" s="15">
        <v>16</v>
      </c>
      <c r="V7" s="13" t="s">
        <v>113</v>
      </c>
    </row>
    <row r="8" spans="1:22" ht="15">
      <c r="A8" s="14"/>
      <c r="B8" s="9" t="s">
        <v>15</v>
      </c>
      <c r="U8" s="15">
        <v>12</v>
      </c>
      <c r="V8" s="13" t="s">
        <v>114</v>
      </c>
    </row>
    <row r="9" spans="1:22" ht="15">
      <c r="A9" s="14"/>
      <c r="B9" s="16" t="s">
        <v>12</v>
      </c>
      <c r="U9" s="15">
        <v>6</v>
      </c>
      <c r="V9" s="13" t="s">
        <v>115</v>
      </c>
    </row>
    <row r="10" spans="1:24" ht="15.75" thickBot="1">
      <c r="A10" s="14"/>
      <c r="B10" s="9" t="s">
        <v>79</v>
      </c>
      <c r="U10" s="15">
        <v>0</v>
      </c>
      <c r="V10" s="13" t="s">
        <v>116</v>
      </c>
      <c r="W10" s="17"/>
      <c r="X10" s="17"/>
    </row>
    <row r="11" spans="1:24" ht="15">
      <c r="A11" s="12"/>
      <c r="B11" s="13"/>
      <c r="C11" s="13"/>
      <c r="D11" s="176" t="s">
        <v>13</v>
      </c>
      <c r="E11" s="181">
        <v>1</v>
      </c>
      <c r="F11" s="182">
        <v>1</v>
      </c>
      <c r="G11" s="182">
        <v>1</v>
      </c>
      <c r="H11" s="183">
        <v>2</v>
      </c>
      <c r="I11" s="194">
        <v>1</v>
      </c>
      <c r="J11" s="195">
        <v>2</v>
      </c>
      <c r="K11" s="196">
        <v>1</v>
      </c>
      <c r="L11" s="181">
        <v>2</v>
      </c>
      <c r="M11" s="197">
        <v>1</v>
      </c>
      <c r="N11" s="183">
        <v>1</v>
      </c>
      <c r="O11" s="198">
        <v>1</v>
      </c>
      <c r="P11" s="201">
        <v>3</v>
      </c>
      <c r="Q11" s="158"/>
      <c r="R11" s="158"/>
      <c r="S11" s="158"/>
      <c r="T11" s="158"/>
      <c r="W11" s="17"/>
      <c r="X11" s="18" t="s">
        <v>17</v>
      </c>
    </row>
    <row r="12" spans="1:24" ht="15.75" thickBot="1">
      <c r="A12" s="12"/>
      <c r="B12" s="13"/>
      <c r="C12" s="13"/>
      <c r="D12" s="176" t="s">
        <v>94</v>
      </c>
      <c r="E12" s="184">
        <f>IF(COUNTIF($D$15:$D$54,"&gt;0")=0,"",_xlfn.SUMIFS(E$15:E$54,$D$15:$D$54,"&gt;0")/COUNTIF($D$15:$D$54,"&gt;0"))</f>
      </c>
      <c r="F12" s="63">
        <f aca="true" t="shared" si="0" ref="F12:P12">IF(COUNTIF($D$15:$D$54,"&gt;0")=0,"",_xlfn.SUMIFS(F$15:F$54,$D$15:$D$54,"&gt;0")/COUNTIF($D$15:$D$54,"&gt;0"))</f>
      </c>
      <c r="G12" s="63">
        <f t="shared" si="0"/>
      </c>
      <c r="H12" s="185">
        <f t="shared" si="0"/>
      </c>
      <c r="I12" s="179">
        <f t="shared" si="0"/>
      </c>
      <c r="J12" s="63">
        <f t="shared" si="0"/>
      </c>
      <c r="K12" s="192">
        <f t="shared" si="0"/>
      </c>
      <c r="L12" s="184">
        <f t="shared" si="0"/>
      </c>
      <c r="M12" s="192">
        <f t="shared" si="0"/>
      </c>
      <c r="N12" s="185">
        <f t="shared" si="0"/>
      </c>
      <c r="O12" s="199">
        <f t="shared" si="0"/>
      </c>
      <c r="P12" s="185">
        <f t="shared" si="0"/>
      </c>
      <c r="Q12" s="159"/>
      <c r="R12" s="159"/>
      <c r="S12" s="159"/>
      <c r="T12" s="159"/>
      <c r="W12" s="17"/>
      <c r="X12" s="18"/>
    </row>
    <row r="13" spans="1:24" ht="15.75" thickBot="1">
      <c r="A13" s="12"/>
      <c r="B13" s="65"/>
      <c r="C13" s="65"/>
      <c r="D13" s="177" t="s">
        <v>95</v>
      </c>
      <c r="E13" s="186">
        <f>IF(COUNTIF($D$15:$D$54,"&gt;0")=0,"",E12/E11)</f>
      </c>
      <c r="F13" s="64">
        <f aca="true" t="shared" si="1" ref="F13:K13">IF(COUNTIF($D$15:$D$54,"&gt;0")=0,"",F12/F11)</f>
      </c>
      <c r="G13" s="64">
        <f t="shared" si="1"/>
      </c>
      <c r="H13" s="187">
        <f t="shared" si="1"/>
      </c>
      <c r="I13" s="180">
        <f t="shared" si="1"/>
      </c>
      <c r="J13" s="64">
        <f t="shared" si="1"/>
      </c>
      <c r="K13" s="193">
        <f t="shared" si="1"/>
      </c>
      <c r="L13" s="186">
        <f>IF(COUNTIF($D$15:$D$54,"&gt;0")=0,"",L12/L11)</f>
      </c>
      <c r="M13" s="193">
        <f>IF(COUNTIF($D$15:$D$54,"&gt;0")=0,"",M12/M11)</f>
      </c>
      <c r="N13" s="187">
        <f>IF(COUNTIF($D$15:$D$54,"&gt;0")=0,"",N12/N11)</f>
      </c>
      <c r="O13" s="200">
        <f>IF(COUNTIF($D$15:$D$54,"&gt;0")=0,"",O12/O11)</f>
      </c>
      <c r="P13" s="187">
        <f>IF(COUNTIF($D$15:$D$54,"&gt;0")=0,"",P12/P11)</f>
      </c>
      <c r="Q13" s="271" t="s">
        <v>106</v>
      </c>
      <c r="R13" s="271"/>
      <c r="S13" s="271"/>
      <c r="T13" s="272"/>
      <c r="W13" s="17"/>
      <c r="X13" s="18"/>
    </row>
    <row r="14" spans="1:24" ht="60.75" thickBot="1">
      <c r="A14" s="66" t="s">
        <v>1</v>
      </c>
      <c r="B14" s="67" t="s">
        <v>2</v>
      </c>
      <c r="C14" s="68" t="s">
        <v>10</v>
      </c>
      <c r="D14" s="178" t="s">
        <v>3</v>
      </c>
      <c r="E14" s="58">
        <v>1</v>
      </c>
      <c r="F14" s="59">
        <v>2</v>
      </c>
      <c r="G14" s="60">
        <v>3</v>
      </c>
      <c r="H14" s="188">
        <v>4</v>
      </c>
      <c r="I14" s="160">
        <v>5</v>
      </c>
      <c r="J14" s="175">
        <v>6</v>
      </c>
      <c r="K14" s="61">
        <v>7</v>
      </c>
      <c r="L14" s="62">
        <v>8</v>
      </c>
      <c r="M14" s="61">
        <v>9</v>
      </c>
      <c r="N14" s="188">
        <v>10</v>
      </c>
      <c r="O14" s="160">
        <v>11</v>
      </c>
      <c r="P14" s="188">
        <v>12</v>
      </c>
      <c r="Q14" s="19" t="s">
        <v>105</v>
      </c>
      <c r="R14" s="164" t="s">
        <v>107</v>
      </c>
      <c r="S14" s="164" t="s">
        <v>108</v>
      </c>
      <c r="T14" s="165" t="s">
        <v>109</v>
      </c>
      <c r="U14" s="19" t="s">
        <v>4</v>
      </c>
      <c r="V14" s="20" t="s">
        <v>117</v>
      </c>
      <c r="W14" s="21" t="s">
        <v>88</v>
      </c>
      <c r="X14" s="22" t="s">
        <v>87</v>
      </c>
    </row>
    <row r="15" spans="1:24" ht="15">
      <c r="A15" s="79">
        <v>1</v>
      </c>
      <c r="B15" s="80"/>
      <c r="C15" s="81"/>
      <c r="D15" s="82"/>
      <c r="E15" s="83"/>
      <c r="F15" s="84"/>
      <c r="G15" s="85"/>
      <c r="H15" s="189"/>
      <c r="I15" s="161"/>
      <c r="J15" s="84"/>
      <c r="K15" s="86"/>
      <c r="L15" s="87"/>
      <c r="M15" s="86"/>
      <c r="N15" s="189"/>
      <c r="O15" s="161"/>
      <c r="P15" s="189"/>
      <c r="Q15" s="166">
        <f>IF(SUM($D15)&gt;0,IF(SUM(E15:H15)&gt;=SUM(E$11:H$11)/2,"да","нет"),"")</f>
      </c>
      <c r="R15" s="167">
        <f>IF(SUM($D15)&gt;0,IF(SUM(I15:K15)&gt;=SUM(I$11:K$11)/2,"да","нет"),"")</f>
      </c>
      <c r="S15" s="167">
        <f>IF(SUM($D15)&gt;0,IF(SUM(L15:N15)&gt;=SUM(L$11:N$11)/2,"да","нет"),"")</f>
      </c>
      <c r="T15" s="168">
        <f>IF(SUM($D15)&gt;0,IF(SUM(O15:P15)&gt;=SUM(O$11:P$11)/2,"да","нет"),"")</f>
      </c>
      <c r="U15" s="23">
        <f aca="true" t="shared" si="2" ref="U15:U54">IF(SUM(D15)&gt;0,SUM(E15:P15),"")</f>
      </c>
      <c r="V15" s="24">
        <f aca="true" t="shared" si="3" ref="V15:V54">IF(SUM(D15)&gt;0,IF(U15&gt;=$U$7,$V$7,IF(U15&gt;=$U$8,$V$8,IF(U15&gt;=$U$9,$V$9,$V$10))),"")</f>
      </c>
      <c r="W15" s="25">
        <f>IF(B15="","",IF(AND(SUM($D15)=0,COUNTA($E15:$P15)&gt;0),$D$57,IF(OR(E15&gt;E$11,F15&gt;F$11,G15&gt;G$11,H15&gt;H$11,I15&gt;I$11,J15&gt;J$11,K15&gt;K$11,L15&gt;L$11,M15&gt;M$11,N15&gt;N$11,O15&gt;O$11,P15&gt;P$11),$D$58,"нет")))</f>
      </c>
      <c r="X15" s="26">
        <f>IF(W15="","",IF(W15="нет",0,1))</f>
      </c>
    </row>
    <row r="16" spans="1:24" ht="15">
      <c r="A16" s="88">
        <v>2</v>
      </c>
      <c r="B16" s="89"/>
      <c r="C16" s="90"/>
      <c r="D16" s="91"/>
      <c r="E16" s="92"/>
      <c r="F16" s="93"/>
      <c r="G16" s="94"/>
      <c r="H16" s="190"/>
      <c r="I16" s="162"/>
      <c r="J16" s="93"/>
      <c r="K16" s="95"/>
      <c r="L16" s="96"/>
      <c r="M16" s="95"/>
      <c r="N16" s="190"/>
      <c r="O16" s="162"/>
      <c r="P16" s="190"/>
      <c r="Q16" s="169">
        <f aca="true" t="shared" si="4" ref="Q16:Q54">IF(SUM($D16)&gt;0,IF(SUM(E16:H16)&gt;=SUM(E$11:H$11)/2,"да","нет"),"")</f>
      </c>
      <c r="R16" s="170">
        <f aca="true" t="shared" si="5" ref="R16:R54">IF(SUM($D16)&gt;0,IF(SUM(I16:K16)&gt;=SUM(I$11:K$11)/2,"да","нет"),"")</f>
      </c>
      <c r="S16" s="170">
        <f aca="true" t="shared" si="6" ref="S16:S54">IF(SUM($D16)&gt;0,IF(SUM(L16:N16)&gt;=SUM(L$11:N$11)/2,"да","нет"),"")</f>
      </c>
      <c r="T16" s="171">
        <f aca="true" t="shared" si="7" ref="T16:T54">IF(SUM($D16)&gt;0,IF(SUM(O16:P16)&gt;=SUM(O$11:P$11)/2,"да","нет"),"")</f>
      </c>
      <c r="U16" s="27">
        <f t="shared" si="2"/>
      </c>
      <c r="V16" s="28">
        <f t="shared" si="3"/>
      </c>
      <c r="W16" s="29">
        <f aca="true" t="shared" si="8" ref="W16:W54">IF(B16="","",IF(AND(SUM($D16)=0,COUNTA($E16:$P16)&gt;0),$D$57,IF(OR(E16&gt;E$11,F16&gt;F$11,G16&gt;G$11,H16&gt;H$11,I16&gt;I$11,J16&gt;J$11,K16&gt;K$11,L16&gt;L$11,M16&gt;M$11,N16&gt;N$11,O16&gt;O$11,P16&gt;P$11),$D$58,"нет")))</f>
      </c>
      <c r="X16" s="30">
        <f aca="true" t="shared" si="9" ref="X16:X39">IF(W16="","",IF(W16="нет",0,1))</f>
      </c>
    </row>
    <row r="17" spans="1:24" ht="15">
      <c r="A17" s="88">
        <v>3</v>
      </c>
      <c r="B17" s="89"/>
      <c r="C17" s="90"/>
      <c r="D17" s="91"/>
      <c r="E17" s="92"/>
      <c r="F17" s="93"/>
      <c r="G17" s="94"/>
      <c r="H17" s="190"/>
      <c r="I17" s="162"/>
      <c r="J17" s="93"/>
      <c r="K17" s="95"/>
      <c r="L17" s="96"/>
      <c r="M17" s="95"/>
      <c r="N17" s="190"/>
      <c r="O17" s="162"/>
      <c r="P17" s="190"/>
      <c r="Q17" s="169">
        <f t="shared" si="4"/>
      </c>
      <c r="R17" s="170">
        <f t="shared" si="5"/>
      </c>
      <c r="S17" s="170">
        <f t="shared" si="6"/>
      </c>
      <c r="T17" s="171">
        <f t="shared" si="7"/>
      </c>
      <c r="U17" s="27">
        <f t="shared" si="2"/>
      </c>
      <c r="V17" s="28">
        <f t="shared" si="3"/>
      </c>
      <c r="W17" s="29">
        <f t="shared" si="8"/>
      </c>
      <c r="X17" s="30">
        <f t="shared" si="9"/>
      </c>
    </row>
    <row r="18" spans="1:24" ht="15">
      <c r="A18" s="88">
        <v>4</v>
      </c>
      <c r="B18" s="89"/>
      <c r="C18" s="90"/>
      <c r="D18" s="91"/>
      <c r="E18" s="92"/>
      <c r="F18" s="93"/>
      <c r="G18" s="94"/>
      <c r="H18" s="190"/>
      <c r="I18" s="162"/>
      <c r="J18" s="93"/>
      <c r="K18" s="95"/>
      <c r="L18" s="96"/>
      <c r="M18" s="95"/>
      <c r="N18" s="190"/>
      <c r="O18" s="162"/>
      <c r="P18" s="190"/>
      <c r="Q18" s="169">
        <f t="shared" si="4"/>
      </c>
      <c r="R18" s="170">
        <f t="shared" si="5"/>
      </c>
      <c r="S18" s="170">
        <f t="shared" si="6"/>
      </c>
      <c r="T18" s="171">
        <f t="shared" si="7"/>
      </c>
      <c r="U18" s="27">
        <f t="shared" si="2"/>
      </c>
      <c r="V18" s="28">
        <f t="shared" si="3"/>
      </c>
      <c r="W18" s="29">
        <f t="shared" si="8"/>
      </c>
      <c r="X18" s="30">
        <f t="shared" si="9"/>
      </c>
    </row>
    <row r="19" spans="1:24" ht="15.75" thickBot="1">
      <c r="A19" s="97">
        <v>5</v>
      </c>
      <c r="B19" s="98"/>
      <c r="C19" s="99"/>
      <c r="D19" s="100"/>
      <c r="E19" s="101"/>
      <c r="F19" s="102"/>
      <c r="G19" s="103"/>
      <c r="H19" s="191"/>
      <c r="I19" s="163"/>
      <c r="J19" s="102"/>
      <c r="K19" s="104"/>
      <c r="L19" s="105"/>
      <c r="M19" s="104"/>
      <c r="N19" s="191"/>
      <c r="O19" s="163"/>
      <c r="P19" s="191"/>
      <c r="Q19" s="172">
        <f t="shared" si="4"/>
      </c>
      <c r="R19" s="173">
        <f t="shared" si="5"/>
      </c>
      <c r="S19" s="173">
        <f t="shared" si="6"/>
      </c>
      <c r="T19" s="174">
        <f t="shared" si="7"/>
      </c>
      <c r="U19" s="31">
        <f t="shared" si="2"/>
      </c>
      <c r="V19" s="32">
        <f t="shared" si="3"/>
      </c>
      <c r="W19" s="33">
        <f t="shared" si="8"/>
      </c>
      <c r="X19" s="34">
        <f t="shared" si="9"/>
      </c>
    </row>
    <row r="20" spans="1:24" ht="15">
      <c r="A20" s="106">
        <v>6</v>
      </c>
      <c r="B20" s="80"/>
      <c r="C20" s="81"/>
      <c r="D20" s="82"/>
      <c r="E20" s="83"/>
      <c r="F20" s="84"/>
      <c r="G20" s="85"/>
      <c r="H20" s="189"/>
      <c r="I20" s="161"/>
      <c r="J20" s="84"/>
      <c r="K20" s="86"/>
      <c r="L20" s="87"/>
      <c r="M20" s="86"/>
      <c r="N20" s="189"/>
      <c r="O20" s="161"/>
      <c r="P20" s="189"/>
      <c r="Q20" s="166">
        <f t="shared" si="4"/>
      </c>
      <c r="R20" s="167">
        <f t="shared" si="5"/>
      </c>
      <c r="S20" s="167">
        <f t="shared" si="6"/>
      </c>
      <c r="T20" s="168">
        <f t="shared" si="7"/>
      </c>
      <c r="U20" s="35">
        <f t="shared" si="2"/>
      </c>
      <c r="V20" s="36">
        <f t="shared" si="3"/>
      </c>
      <c r="W20" s="25">
        <f t="shared" si="8"/>
      </c>
      <c r="X20" s="26">
        <f t="shared" si="9"/>
      </c>
    </row>
    <row r="21" spans="1:24" ht="15">
      <c r="A21" s="88">
        <v>7</v>
      </c>
      <c r="B21" s="89"/>
      <c r="C21" s="90"/>
      <c r="D21" s="91"/>
      <c r="E21" s="92"/>
      <c r="F21" s="93"/>
      <c r="G21" s="94"/>
      <c r="H21" s="190"/>
      <c r="I21" s="162"/>
      <c r="J21" s="93"/>
      <c r="K21" s="95"/>
      <c r="L21" s="96"/>
      <c r="M21" s="95"/>
      <c r="N21" s="190"/>
      <c r="O21" s="162"/>
      <c r="P21" s="190"/>
      <c r="Q21" s="169">
        <f t="shared" si="4"/>
      </c>
      <c r="R21" s="170">
        <f t="shared" si="5"/>
      </c>
      <c r="S21" s="170">
        <f t="shared" si="6"/>
      </c>
      <c r="T21" s="171">
        <f t="shared" si="7"/>
      </c>
      <c r="U21" s="27">
        <f t="shared" si="2"/>
      </c>
      <c r="V21" s="28">
        <f t="shared" si="3"/>
      </c>
      <c r="W21" s="29">
        <f t="shared" si="8"/>
      </c>
      <c r="X21" s="30">
        <f t="shared" si="9"/>
      </c>
    </row>
    <row r="22" spans="1:24" ht="15">
      <c r="A22" s="88">
        <v>8</v>
      </c>
      <c r="B22" s="89"/>
      <c r="C22" s="90"/>
      <c r="D22" s="91"/>
      <c r="E22" s="92"/>
      <c r="F22" s="93"/>
      <c r="G22" s="94"/>
      <c r="H22" s="190"/>
      <c r="I22" s="162"/>
      <c r="J22" s="93"/>
      <c r="K22" s="95"/>
      <c r="L22" s="96"/>
      <c r="M22" s="95"/>
      <c r="N22" s="190"/>
      <c r="O22" s="162"/>
      <c r="P22" s="190"/>
      <c r="Q22" s="169">
        <f t="shared" si="4"/>
      </c>
      <c r="R22" s="170">
        <f t="shared" si="5"/>
      </c>
      <c r="S22" s="170">
        <f t="shared" si="6"/>
      </c>
      <c r="T22" s="171">
        <f t="shared" si="7"/>
      </c>
      <c r="U22" s="27">
        <f t="shared" si="2"/>
      </c>
      <c r="V22" s="28">
        <f t="shared" si="3"/>
      </c>
      <c r="W22" s="29">
        <f t="shared" si="8"/>
      </c>
      <c r="X22" s="30">
        <f t="shared" si="9"/>
      </c>
    </row>
    <row r="23" spans="1:24" ht="15">
      <c r="A23" s="88">
        <v>9</v>
      </c>
      <c r="B23" s="89"/>
      <c r="C23" s="90"/>
      <c r="D23" s="91"/>
      <c r="E23" s="92"/>
      <c r="F23" s="93"/>
      <c r="G23" s="94"/>
      <c r="H23" s="190"/>
      <c r="I23" s="162"/>
      <c r="J23" s="93"/>
      <c r="K23" s="95"/>
      <c r="L23" s="96"/>
      <c r="M23" s="95"/>
      <c r="N23" s="190"/>
      <c r="O23" s="162"/>
      <c r="P23" s="190"/>
      <c r="Q23" s="169">
        <f t="shared" si="4"/>
      </c>
      <c r="R23" s="170">
        <f t="shared" si="5"/>
      </c>
      <c r="S23" s="170">
        <f t="shared" si="6"/>
      </c>
      <c r="T23" s="171">
        <f t="shared" si="7"/>
      </c>
      <c r="U23" s="27">
        <f t="shared" si="2"/>
      </c>
      <c r="V23" s="28">
        <f t="shared" si="3"/>
      </c>
      <c r="W23" s="29">
        <f t="shared" si="8"/>
      </c>
      <c r="X23" s="30">
        <f t="shared" si="9"/>
      </c>
    </row>
    <row r="24" spans="1:24" ht="15.75" thickBot="1">
      <c r="A24" s="107">
        <v>10</v>
      </c>
      <c r="B24" s="98"/>
      <c r="C24" s="99"/>
      <c r="D24" s="100"/>
      <c r="E24" s="101"/>
      <c r="F24" s="102"/>
      <c r="G24" s="103"/>
      <c r="H24" s="191"/>
      <c r="I24" s="163"/>
      <c r="J24" s="102"/>
      <c r="K24" s="104"/>
      <c r="L24" s="105"/>
      <c r="M24" s="104"/>
      <c r="N24" s="191"/>
      <c r="O24" s="163"/>
      <c r="P24" s="191"/>
      <c r="Q24" s="172">
        <f t="shared" si="4"/>
      </c>
      <c r="R24" s="173">
        <f t="shared" si="5"/>
      </c>
      <c r="S24" s="173">
        <f t="shared" si="6"/>
      </c>
      <c r="T24" s="174">
        <f t="shared" si="7"/>
      </c>
      <c r="U24" s="37">
        <f t="shared" si="2"/>
      </c>
      <c r="V24" s="38">
        <f t="shared" si="3"/>
      </c>
      <c r="W24" s="33">
        <f t="shared" si="8"/>
      </c>
      <c r="X24" s="34">
        <f t="shared" si="9"/>
      </c>
    </row>
    <row r="25" spans="1:24" ht="15">
      <c r="A25" s="79">
        <v>11</v>
      </c>
      <c r="B25" s="80"/>
      <c r="C25" s="81"/>
      <c r="D25" s="82"/>
      <c r="E25" s="83"/>
      <c r="F25" s="84"/>
      <c r="G25" s="85"/>
      <c r="H25" s="189"/>
      <c r="I25" s="161"/>
      <c r="J25" s="84"/>
      <c r="K25" s="86"/>
      <c r="L25" s="87"/>
      <c r="M25" s="86"/>
      <c r="N25" s="189"/>
      <c r="O25" s="161"/>
      <c r="P25" s="189"/>
      <c r="Q25" s="166">
        <f t="shared" si="4"/>
      </c>
      <c r="R25" s="167">
        <f t="shared" si="5"/>
      </c>
      <c r="S25" s="167">
        <f t="shared" si="6"/>
      </c>
      <c r="T25" s="168">
        <f t="shared" si="7"/>
      </c>
      <c r="U25" s="23">
        <f t="shared" si="2"/>
      </c>
      <c r="V25" s="24">
        <f t="shared" si="3"/>
      </c>
      <c r="W25" s="25">
        <f t="shared" si="8"/>
      </c>
      <c r="X25" s="26">
        <f t="shared" si="9"/>
      </c>
    </row>
    <row r="26" spans="1:24" ht="15">
      <c r="A26" s="88">
        <v>12</v>
      </c>
      <c r="B26" s="89"/>
      <c r="C26" s="90"/>
      <c r="D26" s="91"/>
      <c r="E26" s="92"/>
      <c r="F26" s="93"/>
      <c r="G26" s="94"/>
      <c r="H26" s="190"/>
      <c r="I26" s="162"/>
      <c r="J26" s="93"/>
      <c r="K26" s="95"/>
      <c r="L26" s="96"/>
      <c r="M26" s="95"/>
      <c r="N26" s="190"/>
      <c r="O26" s="162"/>
      <c r="P26" s="190"/>
      <c r="Q26" s="169">
        <f t="shared" si="4"/>
      </c>
      <c r="R26" s="170">
        <f t="shared" si="5"/>
      </c>
      <c r="S26" s="170">
        <f t="shared" si="6"/>
      </c>
      <c r="T26" s="171">
        <f t="shared" si="7"/>
      </c>
      <c r="U26" s="27">
        <f t="shared" si="2"/>
      </c>
      <c r="V26" s="28">
        <f t="shared" si="3"/>
      </c>
      <c r="W26" s="29">
        <f t="shared" si="8"/>
      </c>
      <c r="X26" s="30">
        <f t="shared" si="9"/>
      </c>
    </row>
    <row r="27" spans="1:24" ht="15">
      <c r="A27" s="88">
        <v>13</v>
      </c>
      <c r="B27" s="89"/>
      <c r="C27" s="90"/>
      <c r="D27" s="91"/>
      <c r="E27" s="92"/>
      <c r="F27" s="93"/>
      <c r="G27" s="94"/>
      <c r="H27" s="190"/>
      <c r="I27" s="162"/>
      <c r="J27" s="93"/>
      <c r="K27" s="95"/>
      <c r="L27" s="96"/>
      <c r="M27" s="95"/>
      <c r="N27" s="190"/>
      <c r="O27" s="162"/>
      <c r="P27" s="190"/>
      <c r="Q27" s="169">
        <f t="shared" si="4"/>
      </c>
      <c r="R27" s="170">
        <f t="shared" si="5"/>
      </c>
      <c r="S27" s="170">
        <f t="shared" si="6"/>
      </c>
      <c r="T27" s="171">
        <f t="shared" si="7"/>
      </c>
      <c r="U27" s="27">
        <f t="shared" si="2"/>
      </c>
      <c r="V27" s="28">
        <f t="shared" si="3"/>
      </c>
      <c r="W27" s="29">
        <f t="shared" si="8"/>
      </c>
      <c r="X27" s="30">
        <f t="shared" si="9"/>
      </c>
    </row>
    <row r="28" spans="1:24" ht="15">
      <c r="A28" s="88">
        <v>14</v>
      </c>
      <c r="B28" s="89"/>
      <c r="C28" s="90"/>
      <c r="D28" s="91"/>
      <c r="E28" s="92"/>
      <c r="F28" s="93"/>
      <c r="G28" s="94"/>
      <c r="H28" s="190"/>
      <c r="I28" s="162"/>
      <c r="J28" s="93"/>
      <c r="K28" s="95"/>
      <c r="L28" s="96"/>
      <c r="M28" s="95"/>
      <c r="N28" s="190"/>
      <c r="O28" s="162"/>
      <c r="P28" s="190"/>
      <c r="Q28" s="169">
        <f t="shared" si="4"/>
      </c>
      <c r="R28" s="170">
        <f t="shared" si="5"/>
      </c>
      <c r="S28" s="170">
        <f t="shared" si="6"/>
      </c>
      <c r="T28" s="171">
        <f t="shared" si="7"/>
      </c>
      <c r="U28" s="27">
        <f t="shared" si="2"/>
      </c>
      <c r="V28" s="28">
        <f t="shared" si="3"/>
      </c>
      <c r="W28" s="29">
        <f t="shared" si="8"/>
      </c>
      <c r="X28" s="30">
        <f t="shared" si="9"/>
      </c>
    </row>
    <row r="29" spans="1:24" ht="15.75" thickBot="1">
      <c r="A29" s="97">
        <v>15</v>
      </c>
      <c r="B29" s="98"/>
      <c r="C29" s="99"/>
      <c r="D29" s="100"/>
      <c r="E29" s="101"/>
      <c r="F29" s="102"/>
      <c r="G29" s="103"/>
      <c r="H29" s="191"/>
      <c r="I29" s="163"/>
      <c r="J29" s="102"/>
      <c r="K29" s="104"/>
      <c r="L29" s="105"/>
      <c r="M29" s="104"/>
      <c r="N29" s="191"/>
      <c r="O29" s="163"/>
      <c r="P29" s="191"/>
      <c r="Q29" s="172">
        <f t="shared" si="4"/>
      </c>
      <c r="R29" s="173">
        <f t="shared" si="5"/>
      </c>
      <c r="S29" s="173">
        <f t="shared" si="6"/>
      </c>
      <c r="T29" s="174">
        <f t="shared" si="7"/>
      </c>
      <c r="U29" s="31">
        <f t="shared" si="2"/>
      </c>
      <c r="V29" s="32">
        <f t="shared" si="3"/>
      </c>
      <c r="W29" s="33">
        <f t="shared" si="8"/>
      </c>
      <c r="X29" s="34">
        <f t="shared" si="9"/>
      </c>
    </row>
    <row r="30" spans="1:24" ht="15">
      <c r="A30" s="106">
        <v>16</v>
      </c>
      <c r="B30" s="80"/>
      <c r="C30" s="81"/>
      <c r="D30" s="82"/>
      <c r="E30" s="83"/>
      <c r="F30" s="84"/>
      <c r="G30" s="85"/>
      <c r="H30" s="189"/>
      <c r="I30" s="161"/>
      <c r="J30" s="84"/>
      <c r="K30" s="86"/>
      <c r="L30" s="87"/>
      <c r="M30" s="86"/>
      <c r="N30" s="189"/>
      <c r="O30" s="161"/>
      <c r="P30" s="189"/>
      <c r="Q30" s="166">
        <f t="shared" si="4"/>
      </c>
      <c r="R30" s="167">
        <f t="shared" si="5"/>
      </c>
      <c r="S30" s="167">
        <f t="shared" si="6"/>
      </c>
      <c r="T30" s="168">
        <f t="shared" si="7"/>
      </c>
      <c r="U30" s="35">
        <f t="shared" si="2"/>
      </c>
      <c r="V30" s="36">
        <f t="shared" si="3"/>
      </c>
      <c r="W30" s="25">
        <f t="shared" si="8"/>
      </c>
      <c r="X30" s="26">
        <f t="shared" si="9"/>
      </c>
    </row>
    <row r="31" spans="1:24" ht="15">
      <c r="A31" s="88">
        <v>17</v>
      </c>
      <c r="B31" s="89"/>
      <c r="C31" s="90"/>
      <c r="D31" s="91"/>
      <c r="E31" s="92"/>
      <c r="F31" s="93"/>
      <c r="G31" s="94"/>
      <c r="H31" s="190"/>
      <c r="I31" s="162"/>
      <c r="J31" s="93"/>
      <c r="K31" s="95"/>
      <c r="L31" s="96"/>
      <c r="M31" s="95"/>
      <c r="N31" s="190"/>
      <c r="O31" s="162"/>
      <c r="P31" s="190"/>
      <c r="Q31" s="169">
        <f t="shared" si="4"/>
      </c>
      <c r="R31" s="170">
        <f t="shared" si="5"/>
      </c>
      <c r="S31" s="170">
        <f t="shared" si="6"/>
      </c>
      <c r="T31" s="171">
        <f t="shared" si="7"/>
      </c>
      <c r="U31" s="27">
        <f t="shared" si="2"/>
      </c>
      <c r="V31" s="28">
        <f t="shared" si="3"/>
      </c>
      <c r="W31" s="29">
        <f t="shared" si="8"/>
      </c>
      <c r="X31" s="30">
        <f t="shared" si="9"/>
      </c>
    </row>
    <row r="32" spans="1:24" ht="15">
      <c r="A32" s="88">
        <v>18</v>
      </c>
      <c r="B32" s="89"/>
      <c r="C32" s="90"/>
      <c r="D32" s="91"/>
      <c r="E32" s="92"/>
      <c r="F32" s="93"/>
      <c r="G32" s="94"/>
      <c r="H32" s="190"/>
      <c r="I32" s="162"/>
      <c r="J32" s="93"/>
      <c r="K32" s="95"/>
      <c r="L32" s="96"/>
      <c r="M32" s="95"/>
      <c r="N32" s="190"/>
      <c r="O32" s="162"/>
      <c r="P32" s="190"/>
      <c r="Q32" s="169">
        <f t="shared" si="4"/>
      </c>
      <c r="R32" s="170">
        <f t="shared" si="5"/>
      </c>
      <c r="S32" s="170">
        <f t="shared" si="6"/>
      </c>
      <c r="T32" s="171">
        <f t="shared" si="7"/>
      </c>
      <c r="U32" s="27">
        <f t="shared" si="2"/>
      </c>
      <c r="V32" s="28">
        <f t="shared" si="3"/>
      </c>
      <c r="W32" s="29">
        <f t="shared" si="8"/>
      </c>
      <c r="X32" s="30">
        <f t="shared" si="9"/>
      </c>
    </row>
    <row r="33" spans="1:24" ht="15">
      <c r="A33" s="88">
        <v>19</v>
      </c>
      <c r="B33" s="89"/>
      <c r="C33" s="90"/>
      <c r="D33" s="91"/>
      <c r="E33" s="92"/>
      <c r="F33" s="93"/>
      <c r="G33" s="94"/>
      <c r="H33" s="190"/>
      <c r="I33" s="162"/>
      <c r="J33" s="93"/>
      <c r="K33" s="95"/>
      <c r="L33" s="96"/>
      <c r="M33" s="95"/>
      <c r="N33" s="190"/>
      <c r="O33" s="162"/>
      <c r="P33" s="190"/>
      <c r="Q33" s="169">
        <f t="shared" si="4"/>
      </c>
      <c r="R33" s="170">
        <f t="shared" si="5"/>
      </c>
      <c r="S33" s="170">
        <f t="shared" si="6"/>
      </c>
      <c r="T33" s="171">
        <f t="shared" si="7"/>
      </c>
      <c r="U33" s="27">
        <f t="shared" si="2"/>
      </c>
      <c r="V33" s="28">
        <f t="shared" si="3"/>
      </c>
      <c r="W33" s="29">
        <f t="shared" si="8"/>
      </c>
      <c r="X33" s="30">
        <f t="shared" si="9"/>
      </c>
    </row>
    <row r="34" spans="1:24" ht="15.75" thickBot="1">
      <c r="A34" s="107">
        <v>20</v>
      </c>
      <c r="B34" s="98"/>
      <c r="C34" s="99"/>
      <c r="D34" s="100"/>
      <c r="E34" s="101"/>
      <c r="F34" s="102"/>
      <c r="G34" s="103"/>
      <c r="H34" s="191"/>
      <c r="I34" s="163"/>
      <c r="J34" s="102"/>
      <c r="K34" s="104"/>
      <c r="L34" s="105"/>
      <c r="M34" s="104"/>
      <c r="N34" s="191"/>
      <c r="O34" s="163"/>
      <c r="P34" s="191"/>
      <c r="Q34" s="172">
        <f t="shared" si="4"/>
      </c>
      <c r="R34" s="173">
        <f t="shared" si="5"/>
      </c>
      <c r="S34" s="173">
        <f t="shared" si="6"/>
      </c>
      <c r="T34" s="174">
        <f t="shared" si="7"/>
      </c>
      <c r="U34" s="37">
        <f t="shared" si="2"/>
      </c>
      <c r="V34" s="38">
        <f t="shared" si="3"/>
      </c>
      <c r="W34" s="33">
        <f t="shared" si="8"/>
      </c>
      <c r="X34" s="34">
        <f t="shared" si="9"/>
      </c>
    </row>
    <row r="35" spans="1:24" ht="15">
      <c r="A35" s="79">
        <v>21</v>
      </c>
      <c r="B35" s="80"/>
      <c r="C35" s="81"/>
      <c r="D35" s="82"/>
      <c r="E35" s="83"/>
      <c r="F35" s="84"/>
      <c r="G35" s="85"/>
      <c r="H35" s="189"/>
      <c r="I35" s="161"/>
      <c r="J35" s="84"/>
      <c r="K35" s="86"/>
      <c r="L35" s="87"/>
      <c r="M35" s="86"/>
      <c r="N35" s="189"/>
      <c r="O35" s="161"/>
      <c r="P35" s="189"/>
      <c r="Q35" s="166">
        <f t="shared" si="4"/>
      </c>
      <c r="R35" s="167">
        <f t="shared" si="5"/>
      </c>
      <c r="S35" s="167">
        <f t="shared" si="6"/>
      </c>
      <c r="T35" s="168">
        <f t="shared" si="7"/>
      </c>
      <c r="U35" s="23">
        <f t="shared" si="2"/>
      </c>
      <c r="V35" s="24">
        <f t="shared" si="3"/>
      </c>
      <c r="W35" s="25">
        <f t="shared" si="8"/>
      </c>
      <c r="X35" s="26">
        <f t="shared" si="9"/>
      </c>
    </row>
    <row r="36" spans="1:24" ht="15">
      <c r="A36" s="88">
        <v>22</v>
      </c>
      <c r="B36" s="89"/>
      <c r="C36" s="90"/>
      <c r="D36" s="91"/>
      <c r="E36" s="92"/>
      <c r="F36" s="93"/>
      <c r="G36" s="94"/>
      <c r="H36" s="190"/>
      <c r="I36" s="162"/>
      <c r="J36" s="93"/>
      <c r="K36" s="95"/>
      <c r="L36" s="96"/>
      <c r="M36" s="95"/>
      <c r="N36" s="190"/>
      <c r="O36" s="162"/>
      <c r="P36" s="190"/>
      <c r="Q36" s="169">
        <f t="shared" si="4"/>
      </c>
      <c r="R36" s="170">
        <f t="shared" si="5"/>
      </c>
      <c r="S36" s="170">
        <f t="shared" si="6"/>
      </c>
      <c r="T36" s="171">
        <f t="shared" si="7"/>
      </c>
      <c r="U36" s="27">
        <f t="shared" si="2"/>
      </c>
      <c r="V36" s="28">
        <f t="shared" si="3"/>
      </c>
      <c r="W36" s="29">
        <f t="shared" si="8"/>
      </c>
      <c r="X36" s="30">
        <f t="shared" si="9"/>
      </c>
    </row>
    <row r="37" spans="1:24" ht="15">
      <c r="A37" s="88">
        <v>23</v>
      </c>
      <c r="B37" s="89"/>
      <c r="C37" s="90"/>
      <c r="D37" s="91"/>
      <c r="E37" s="92"/>
      <c r="F37" s="93"/>
      <c r="G37" s="94"/>
      <c r="H37" s="190"/>
      <c r="I37" s="162"/>
      <c r="J37" s="93"/>
      <c r="K37" s="95"/>
      <c r="L37" s="96"/>
      <c r="M37" s="95"/>
      <c r="N37" s="190"/>
      <c r="O37" s="162"/>
      <c r="P37" s="190"/>
      <c r="Q37" s="169">
        <f t="shared" si="4"/>
      </c>
      <c r="R37" s="170">
        <f t="shared" si="5"/>
      </c>
      <c r="S37" s="170">
        <f t="shared" si="6"/>
      </c>
      <c r="T37" s="171">
        <f t="shared" si="7"/>
      </c>
      <c r="U37" s="27">
        <f t="shared" si="2"/>
      </c>
      <c r="V37" s="28">
        <f t="shared" si="3"/>
      </c>
      <c r="W37" s="29">
        <f t="shared" si="8"/>
      </c>
      <c r="X37" s="30">
        <f t="shared" si="9"/>
      </c>
    </row>
    <row r="38" spans="1:24" ht="15">
      <c r="A38" s="88">
        <v>24</v>
      </c>
      <c r="B38" s="89"/>
      <c r="C38" s="90"/>
      <c r="D38" s="91"/>
      <c r="E38" s="92"/>
      <c r="F38" s="93"/>
      <c r="G38" s="94"/>
      <c r="H38" s="190"/>
      <c r="I38" s="162"/>
      <c r="J38" s="93"/>
      <c r="K38" s="95"/>
      <c r="L38" s="96"/>
      <c r="M38" s="95"/>
      <c r="N38" s="190"/>
      <c r="O38" s="162"/>
      <c r="P38" s="190"/>
      <c r="Q38" s="169">
        <f t="shared" si="4"/>
      </c>
      <c r="R38" s="170">
        <f t="shared" si="5"/>
      </c>
      <c r="S38" s="170">
        <f t="shared" si="6"/>
      </c>
      <c r="T38" s="171">
        <f t="shared" si="7"/>
      </c>
      <c r="U38" s="27">
        <f t="shared" si="2"/>
      </c>
      <c r="V38" s="28">
        <f t="shared" si="3"/>
      </c>
      <c r="W38" s="29">
        <f t="shared" si="8"/>
      </c>
      <c r="X38" s="30">
        <f t="shared" si="9"/>
      </c>
    </row>
    <row r="39" spans="1:24" ht="15.75" thickBot="1">
      <c r="A39" s="97">
        <v>25</v>
      </c>
      <c r="B39" s="98"/>
      <c r="C39" s="99"/>
      <c r="D39" s="100"/>
      <c r="E39" s="101"/>
      <c r="F39" s="102"/>
      <c r="G39" s="103"/>
      <c r="H39" s="191"/>
      <c r="I39" s="163"/>
      <c r="J39" s="102"/>
      <c r="K39" s="104"/>
      <c r="L39" s="105"/>
      <c r="M39" s="104"/>
      <c r="N39" s="191"/>
      <c r="O39" s="163"/>
      <c r="P39" s="191"/>
      <c r="Q39" s="172">
        <f t="shared" si="4"/>
      </c>
      <c r="R39" s="173">
        <f t="shared" si="5"/>
      </c>
      <c r="S39" s="173">
        <f t="shared" si="6"/>
      </c>
      <c r="T39" s="174">
        <f t="shared" si="7"/>
      </c>
      <c r="U39" s="31">
        <f t="shared" si="2"/>
      </c>
      <c r="V39" s="32">
        <f t="shared" si="3"/>
      </c>
      <c r="W39" s="33">
        <f t="shared" si="8"/>
      </c>
      <c r="X39" s="34">
        <f t="shared" si="9"/>
      </c>
    </row>
    <row r="40" spans="1:24" ht="15">
      <c r="A40" s="79">
        <v>26</v>
      </c>
      <c r="B40" s="80"/>
      <c r="C40" s="81"/>
      <c r="D40" s="82"/>
      <c r="E40" s="83"/>
      <c r="F40" s="84"/>
      <c r="G40" s="85"/>
      <c r="H40" s="189"/>
      <c r="I40" s="161"/>
      <c r="J40" s="84"/>
      <c r="K40" s="86"/>
      <c r="L40" s="87"/>
      <c r="M40" s="86"/>
      <c r="N40" s="189"/>
      <c r="O40" s="161"/>
      <c r="P40" s="189"/>
      <c r="Q40" s="166">
        <f t="shared" si="4"/>
      </c>
      <c r="R40" s="167">
        <f t="shared" si="5"/>
      </c>
      <c r="S40" s="167">
        <f t="shared" si="6"/>
      </c>
      <c r="T40" s="168">
        <f t="shared" si="7"/>
      </c>
      <c r="U40" s="23">
        <f t="shared" si="2"/>
      </c>
      <c r="V40" s="24">
        <f t="shared" si="3"/>
      </c>
      <c r="W40" s="25">
        <f t="shared" si="8"/>
      </c>
      <c r="X40" s="26">
        <f aca="true" t="shared" si="10" ref="X40:X54">IF(W40="","",IF(W40="нет",0,1))</f>
      </c>
    </row>
    <row r="41" spans="1:24" ht="15">
      <c r="A41" s="88">
        <v>27</v>
      </c>
      <c r="B41" s="89"/>
      <c r="C41" s="90"/>
      <c r="D41" s="91"/>
      <c r="E41" s="92"/>
      <c r="F41" s="93"/>
      <c r="G41" s="94"/>
      <c r="H41" s="190"/>
      <c r="I41" s="162"/>
      <c r="J41" s="93"/>
      <c r="K41" s="95"/>
      <c r="L41" s="96"/>
      <c r="M41" s="95"/>
      <c r="N41" s="190"/>
      <c r="O41" s="162"/>
      <c r="P41" s="190"/>
      <c r="Q41" s="169">
        <f t="shared" si="4"/>
      </c>
      <c r="R41" s="170">
        <f t="shared" si="5"/>
      </c>
      <c r="S41" s="170">
        <f t="shared" si="6"/>
      </c>
      <c r="T41" s="171">
        <f t="shared" si="7"/>
      </c>
      <c r="U41" s="27">
        <f t="shared" si="2"/>
      </c>
      <c r="V41" s="28">
        <f t="shared" si="3"/>
      </c>
      <c r="W41" s="29">
        <f t="shared" si="8"/>
      </c>
      <c r="X41" s="30">
        <f t="shared" si="10"/>
      </c>
    </row>
    <row r="42" spans="1:24" ht="15">
      <c r="A42" s="88">
        <v>28</v>
      </c>
      <c r="B42" s="89"/>
      <c r="C42" s="90"/>
      <c r="D42" s="91"/>
      <c r="E42" s="92"/>
      <c r="F42" s="93"/>
      <c r="G42" s="94"/>
      <c r="H42" s="190"/>
      <c r="I42" s="162"/>
      <c r="J42" s="93"/>
      <c r="K42" s="95"/>
      <c r="L42" s="96"/>
      <c r="M42" s="95"/>
      <c r="N42" s="190"/>
      <c r="O42" s="162"/>
      <c r="P42" s="190"/>
      <c r="Q42" s="169">
        <f t="shared" si="4"/>
      </c>
      <c r="R42" s="170">
        <f t="shared" si="5"/>
      </c>
      <c r="S42" s="170">
        <f t="shared" si="6"/>
      </c>
      <c r="T42" s="171">
        <f t="shared" si="7"/>
      </c>
      <c r="U42" s="27">
        <f t="shared" si="2"/>
      </c>
      <c r="V42" s="28">
        <f t="shared" si="3"/>
      </c>
      <c r="W42" s="29">
        <f t="shared" si="8"/>
      </c>
      <c r="X42" s="30">
        <f t="shared" si="10"/>
      </c>
    </row>
    <row r="43" spans="1:24" ht="15">
      <c r="A43" s="88">
        <v>29</v>
      </c>
      <c r="B43" s="89"/>
      <c r="C43" s="90"/>
      <c r="D43" s="91"/>
      <c r="E43" s="92"/>
      <c r="F43" s="93"/>
      <c r="G43" s="94"/>
      <c r="H43" s="190"/>
      <c r="I43" s="162"/>
      <c r="J43" s="93"/>
      <c r="K43" s="95"/>
      <c r="L43" s="96"/>
      <c r="M43" s="95"/>
      <c r="N43" s="190"/>
      <c r="O43" s="162"/>
      <c r="P43" s="190"/>
      <c r="Q43" s="169">
        <f t="shared" si="4"/>
      </c>
      <c r="R43" s="170">
        <f t="shared" si="5"/>
      </c>
      <c r="S43" s="170">
        <f t="shared" si="6"/>
      </c>
      <c r="T43" s="171">
        <f t="shared" si="7"/>
      </c>
      <c r="U43" s="27">
        <f t="shared" si="2"/>
      </c>
      <c r="V43" s="28">
        <f t="shared" si="3"/>
      </c>
      <c r="W43" s="29">
        <f t="shared" si="8"/>
      </c>
      <c r="X43" s="30">
        <f t="shared" si="10"/>
      </c>
    </row>
    <row r="44" spans="1:24" ht="15.75" thickBot="1">
      <c r="A44" s="97">
        <v>30</v>
      </c>
      <c r="B44" s="98"/>
      <c r="C44" s="99"/>
      <c r="D44" s="100"/>
      <c r="E44" s="101"/>
      <c r="F44" s="102"/>
      <c r="G44" s="103"/>
      <c r="H44" s="191"/>
      <c r="I44" s="163"/>
      <c r="J44" s="102"/>
      <c r="K44" s="104"/>
      <c r="L44" s="105"/>
      <c r="M44" s="104"/>
      <c r="N44" s="191"/>
      <c r="O44" s="163"/>
      <c r="P44" s="191"/>
      <c r="Q44" s="172">
        <f t="shared" si="4"/>
      </c>
      <c r="R44" s="173">
        <f t="shared" si="5"/>
      </c>
      <c r="S44" s="173">
        <f t="shared" si="6"/>
      </c>
      <c r="T44" s="174">
        <f t="shared" si="7"/>
      </c>
      <c r="U44" s="31">
        <f t="shared" si="2"/>
      </c>
      <c r="V44" s="32">
        <f t="shared" si="3"/>
      </c>
      <c r="W44" s="33">
        <f t="shared" si="8"/>
      </c>
      <c r="X44" s="34">
        <f t="shared" si="10"/>
      </c>
    </row>
    <row r="45" spans="1:24" ht="15">
      <c r="A45" s="79">
        <v>31</v>
      </c>
      <c r="B45" s="80"/>
      <c r="C45" s="81"/>
      <c r="D45" s="82"/>
      <c r="E45" s="83"/>
      <c r="F45" s="84"/>
      <c r="G45" s="85"/>
      <c r="H45" s="189"/>
      <c r="I45" s="161"/>
      <c r="J45" s="84"/>
      <c r="K45" s="86"/>
      <c r="L45" s="87"/>
      <c r="M45" s="86"/>
      <c r="N45" s="189"/>
      <c r="O45" s="161"/>
      <c r="P45" s="189"/>
      <c r="Q45" s="166">
        <f t="shared" si="4"/>
      </c>
      <c r="R45" s="167">
        <f t="shared" si="5"/>
      </c>
      <c r="S45" s="167">
        <f t="shared" si="6"/>
      </c>
      <c r="T45" s="168">
        <f t="shared" si="7"/>
      </c>
      <c r="U45" s="23">
        <f t="shared" si="2"/>
      </c>
      <c r="V45" s="24">
        <f t="shared" si="3"/>
      </c>
      <c r="W45" s="25">
        <f t="shared" si="8"/>
      </c>
      <c r="X45" s="26">
        <f t="shared" si="10"/>
      </c>
    </row>
    <row r="46" spans="1:24" ht="15">
      <c r="A46" s="88">
        <v>32</v>
      </c>
      <c r="B46" s="89"/>
      <c r="C46" s="90"/>
      <c r="D46" s="91"/>
      <c r="E46" s="92"/>
      <c r="F46" s="93"/>
      <c r="G46" s="94"/>
      <c r="H46" s="190"/>
      <c r="I46" s="162"/>
      <c r="J46" s="93"/>
      <c r="K46" s="95"/>
      <c r="L46" s="96"/>
      <c r="M46" s="95"/>
      <c r="N46" s="190"/>
      <c r="O46" s="162"/>
      <c r="P46" s="190"/>
      <c r="Q46" s="169">
        <f t="shared" si="4"/>
      </c>
      <c r="R46" s="170">
        <f t="shared" si="5"/>
      </c>
      <c r="S46" s="170">
        <f t="shared" si="6"/>
      </c>
      <c r="T46" s="171">
        <f t="shared" si="7"/>
      </c>
      <c r="U46" s="27">
        <f t="shared" si="2"/>
      </c>
      <c r="V46" s="28">
        <f t="shared" si="3"/>
      </c>
      <c r="W46" s="29">
        <f t="shared" si="8"/>
      </c>
      <c r="X46" s="30">
        <f t="shared" si="10"/>
      </c>
    </row>
    <row r="47" spans="1:24" ht="15">
      <c r="A47" s="88">
        <v>33</v>
      </c>
      <c r="B47" s="89"/>
      <c r="C47" s="90"/>
      <c r="D47" s="91"/>
      <c r="E47" s="92"/>
      <c r="F47" s="93"/>
      <c r="G47" s="94"/>
      <c r="H47" s="190"/>
      <c r="I47" s="162"/>
      <c r="J47" s="93"/>
      <c r="K47" s="95"/>
      <c r="L47" s="96"/>
      <c r="M47" s="95"/>
      <c r="N47" s="190"/>
      <c r="O47" s="162"/>
      <c r="P47" s="190"/>
      <c r="Q47" s="169">
        <f t="shared" si="4"/>
      </c>
      <c r="R47" s="170">
        <f t="shared" si="5"/>
      </c>
      <c r="S47" s="170">
        <f t="shared" si="6"/>
      </c>
      <c r="T47" s="171">
        <f t="shared" si="7"/>
      </c>
      <c r="U47" s="27">
        <f t="shared" si="2"/>
      </c>
      <c r="V47" s="28">
        <f t="shared" si="3"/>
      </c>
      <c r="W47" s="29">
        <f t="shared" si="8"/>
      </c>
      <c r="X47" s="30">
        <f t="shared" si="10"/>
      </c>
    </row>
    <row r="48" spans="1:24" ht="15">
      <c r="A48" s="88">
        <v>34</v>
      </c>
      <c r="B48" s="89"/>
      <c r="C48" s="90"/>
      <c r="D48" s="91"/>
      <c r="E48" s="92"/>
      <c r="F48" s="93"/>
      <c r="G48" s="94"/>
      <c r="H48" s="190"/>
      <c r="I48" s="162"/>
      <c r="J48" s="93"/>
      <c r="K48" s="95"/>
      <c r="L48" s="96"/>
      <c r="M48" s="95"/>
      <c r="N48" s="190"/>
      <c r="O48" s="162"/>
      <c r="P48" s="190"/>
      <c r="Q48" s="169">
        <f t="shared" si="4"/>
      </c>
      <c r="R48" s="170">
        <f t="shared" si="5"/>
      </c>
      <c r="S48" s="170">
        <f t="shared" si="6"/>
      </c>
      <c r="T48" s="171">
        <f t="shared" si="7"/>
      </c>
      <c r="U48" s="27">
        <f t="shared" si="2"/>
      </c>
      <c r="V48" s="28">
        <f t="shared" si="3"/>
      </c>
      <c r="W48" s="29">
        <f t="shared" si="8"/>
      </c>
      <c r="X48" s="30">
        <f t="shared" si="10"/>
      </c>
    </row>
    <row r="49" spans="1:24" ht="15.75" thickBot="1">
      <c r="A49" s="97">
        <v>35</v>
      </c>
      <c r="B49" s="98"/>
      <c r="C49" s="99"/>
      <c r="D49" s="100"/>
      <c r="E49" s="101"/>
      <c r="F49" s="102"/>
      <c r="G49" s="103"/>
      <c r="H49" s="191"/>
      <c r="I49" s="163"/>
      <c r="J49" s="102"/>
      <c r="K49" s="104"/>
      <c r="L49" s="105"/>
      <c r="M49" s="104"/>
      <c r="N49" s="191"/>
      <c r="O49" s="163"/>
      <c r="P49" s="191"/>
      <c r="Q49" s="172">
        <f t="shared" si="4"/>
      </c>
      <c r="R49" s="173">
        <f t="shared" si="5"/>
      </c>
      <c r="S49" s="173">
        <f t="shared" si="6"/>
      </c>
      <c r="T49" s="174">
        <f t="shared" si="7"/>
      </c>
      <c r="U49" s="31">
        <f t="shared" si="2"/>
      </c>
      <c r="V49" s="32">
        <f t="shared" si="3"/>
      </c>
      <c r="W49" s="33">
        <f t="shared" si="8"/>
      </c>
      <c r="X49" s="34">
        <f t="shared" si="10"/>
      </c>
    </row>
    <row r="50" spans="1:24" ht="15">
      <c r="A50" s="79">
        <v>36</v>
      </c>
      <c r="B50" s="80"/>
      <c r="C50" s="81"/>
      <c r="D50" s="82"/>
      <c r="E50" s="83"/>
      <c r="F50" s="84"/>
      <c r="G50" s="85"/>
      <c r="H50" s="189"/>
      <c r="I50" s="161"/>
      <c r="J50" s="84"/>
      <c r="K50" s="86"/>
      <c r="L50" s="87"/>
      <c r="M50" s="86"/>
      <c r="N50" s="189"/>
      <c r="O50" s="161"/>
      <c r="P50" s="189"/>
      <c r="Q50" s="166">
        <f t="shared" si="4"/>
      </c>
      <c r="R50" s="167">
        <f t="shared" si="5"/>
      </c>
      <c r="S50" s="167">
        <f t="shared" si="6"/>
      </c>
      <c r="T50" s="168">
        <f t="shared" si="7"/>
      </c>
      <c r="U50" s="23">
        <f t="shared" si="2"/>
      </c>
      <c r="V50" s="24">
        <f t="shared" si="3"/>
      </c>
      <c r="W50" s="25">
        <f t="shared" si="8"/>
      </c>
      <c r="X50" s="26">
        <f t="shared" si="10"/>
      </c>
    </row>
    <row r="51" spans="1:24" ht="15">
      <c r="A51" s="88">
        <v>37</v>
      </c>
      <c r="B51" s="89"/>
      <c r="C51" s="90"/>
      <c r="D51" s="91"/>
      <c r="E51" s="92"/>
      <c r="F51" s="93"/>
      <c r="G51" s="94"/>
      <c r="H51" s="190"/>
      <c r="I51" s="162"/>
      <c r="J51" s="93"/>
      <c r="K51" s="95"/>
      <c r="L51" s="96"/>
      <c r="M51" s="95"/>
      <c r="N51" s="190"/>
      <c r="O51" s="162"/>
      <c r="P51" s="190"/>
      <c r="Q51" s="169">
        <f t="shared" si="4"/>
      </c>
      <c r="R51" s="170">
        <f t="shared" si="5"/>
      </c>
      <c r="S51" s="170">
        <f t="shared" si="6"/>
      </c>
      <c r="T51" s="171">
        <f t="shared" si="7"/>
      </c>
      <c r="U51" s="27">
        <f t="shared" si="2"/>
      </c>
      <c r="V51" s="28">
        <f t="shared" si="3"/>
      </c>
      <c r="W51" s="29">
        <f t="shared" si="8"/>
      </c>
      <c r="X51" s="30">
        <f t="shared" si="10"/>
      </c>
    </row>
    <row r="52" spans="1:24" ht="15">
      <c r="A52" s="88">
        <v>38</v>
      </c>
      <c r="B52" s="89"/>
      <c r="C52" s="90"/>
      <c r="D52" s="91"/>
      <c r="E52" s="92"/>
      <c r="F52" s="93"/>
      <c r="G52" s="94"/>
      <c r="H52" s="190"/>
      <c r="I52" s="162"/>
      <c r="J52" s="93"/>
      <c r="K52" s="95"/>
      <c r="L52" s="96"/>
      <c r="M52" s="95"/>
      <c r="N52" s="190"/>
      <c r="O52" s="162"/>
      <c r="P52" s="190"/>
      <c r="Q52" s="169">
        <f t="shared" si="4"/>
      </c>
      <c r="R52" s="170">
        <f t="shared" si="5"/>
      </c>
      <c r="S52" s="170">
        <f t="shared" si="6"/>
      </c>
      <c r="T52" s="171">
        <f t="shared" si="7"/>
      </c>
      <c r="U52" s="27">
        <f t="shared" si="2"/>
      </c>
      <c r="V52" s="28">
        <f t="shared" si="3"/>
      </c>
      <c r="W52" s="29">
        <f t="shared" si="8"/>
      </c>
      <c r="X52" s="30">
        <f t="shared" si="10"/>
      </c>
    </row>
    <row r="53" spans="1:24" ht="15">
      <c r="A53" s="88">
        <v>39</v>
      </c>
      <c r="B53" s="89"/>
      <c r="C53" s="90"/>
      <c r="D53" s="91"/>
      <c r="E53" s="92"/>
      <c r="F53" s="93"/>
      <c r="G53" s="94"/>
      <c r="H53" s="190"/>
      <c r="I53" s="162"/>
      <c r="J53" s="93"/>
      <c r="K53" s="95"/>
      <c r="L53" s="96"/>
      <c r="M53" s="95"/>
      <c r="N53" s="190"/>
      <c r="O53" s="162"/>
      <c r="P53" s="190"/>
      <c r="Q53" s="169">
        <f t="shared" si="4"/>
      </c>
      <c r="R53" s="170">
        <f t="shared" si="5"/>
      </c>
      <c r="S53" s="170">
        <f t="shared" si="6"/>
      </c>
      <c r="T53" s="171">
        <f t="shared" si="7"/>
      </c>
      <c r="U53" s="27">
        <f t="shared" si="2"/>
      </c>
      <c r="V53" s="28">
        <f t="shared" si="3"/>
      </c>
      <c r="W53" s="29">
        <f t="shared" si="8"/>
      </c>
      <c r="X53" s="30">
        <f t="shared" si="10"/>
      </c>
    </row>
    <row r="54" spans="1:24" ht="15.75" thickBot="1">
      <c r="A54" s="97">
        <v>40</v>
      </c>
      <c r="B54" s="98"/>
      <c r="C54" s="99"/>
      <c r="D54" s="100"/>
      <c r="E54" s="101"/>
      <c r="F54" s="102"/>
      <c r="G54" s="103"/>
      <c r="H54" s="191"/>
      <c r="I54" s="163"/>
      <c r="J54" s="102"/>
      <c r="K54" s="104"/>
      <c r="L54" s="105"/>
      <c r="M54" s="104"/>
      <c r="N54" s="191"/>
      <c r="O54" s="163"/>
      <c r="P54" s="191"/>
      <c r="Q54" s="172">
        <f t="shared" si="4"/>
      </c>
      <c r="R54" s="173">
        <f t="shared" si="5"/>
      </c>
      <c r="S54" s="173">
        <f t="shared" si="6"/>
      </c>
      <c r="T54" s="174">
        <f t="shared" si="7"/>
      </c>
      <c r="U54" s="31">
        <f t="shared" si="2"/>
      </c>
      <c r="V54" s="32">
        <f t="shared" si="3"/>
      </c>
      <c r="W54" s="33">
        <f t="shared" si="8"/>
      </c>
      <c r="X54" s="34">
        <f t="shared" si="10"/>
      </c>
    </row>
    <row r="56" spans="2:4" ht="15">
      <c r="B56" s="9" t="s">
        <v>89</v>
      </c>
      <c r="D56" s="9" t="s">
        <v>85</v>
      </c>
    </row>
    <row r="57" spans="2:4" ht="15">
      <c r="B57" s="9">
        <v>1</v>
      </c>
      <c r="D57" s="9" t="s">
        <v>84</v>
      </c>
    </row>
    <row r="58" spans="2:4" ht="15">
      <c r="B58" s="9">
        <v>2</v>
      </c>
      <c r="D58" s="9" t="s">
        <v>86</v>
      </c>
    </row>
  </sheetData>
  <sheetProtection/>
  <mergeCells count="1">
    <mergeCell ref="Q13:T13"/>
  </mergeCells>
  <conditionalFormatting sqref="E15:P54">
    <cfRule type="expression" priority="11" dxfId="1" stopIfTrue="1">
      <formula>E15&gt;E$11</formula>
    </cfRule>
  </conditionalFormatting>
  <conditionalFormatting sqref="D6 E5 K1 N1">
    <cfRule type="containsBlanks" priority="6" dxfId="1" stopIfTrue="1">
      <formula>LEN(TRIM(D1))=0</formula>
    </cfRule>
  </conditionalFormatting>
  <conditionalFormatting sqref="C15:C54">
    <cfRule type="expression" priority="332" dxfId="1">
      <formula>AND(SUM($D15:$P15)&lt;&gt;0,$C15="")</formula>
    </cfRule>
  </conditionalFormatting>
  <conditionalFormatting sqref="D15:P54">
    <cfRule type="expression" priority="333" dxfId="1" stopIfTrue="1">
      <formula>AND($B15&lt;&gt;"",$C15="да",$D15="")</formula>
    </cfRule>
    <cfRule type="expression" priority="334" dxfId="0" stopIfTrue="1">
      <formula>AND(SUM($D15)=0,COUNTA($E15:$P15)&gt;0)</formula>
    </cfRule>
  </conditionalFormatting>
  <dataValidations count="5">
    <dataValidation errorStyle="warning" type="list" allowBlank="1" showInputMessage="1" showErrorMessage="1" sqref="C15:C54 Q15:T54">
      <formula1>"да,нет"</formula1>
    </dataValidation>
    <dataValidation type="list" allowBlank="1" showErrorMessage="1" promptTitle="Введите тип класса" prompt="общ - общеобразовательный класс;&#10;пил - пилотный класс по введению ФГОС ООО" sqref="D6">
      <formula1>$X$3:$X$4</formula1>
    </dataValidation>
    <dataValidation allowBlank="1" showInputMessage="1" showErrorMessage="1" prompt="Укажите наименование образовательной организации, например, СОШ №3" sqref="N1"/>
    <dataValidation allowBlank="1" showInputMessage="1" prompt="Укажите класс с литерой (если есть)" sqref="K1"/>
    <dataValidation type="whole" allowBlank="1" showInputMessage="1" showErrorMessage="1" sqref="E15:P54">
      <formula1>0</formula1>
      <formula2>E$11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view="pageBreakPreview" zoomScaleSheetLayoutView="100" zoomScalePageLayoutView="0" workbookViewId="0" topLeftCell="A1">
      <selection activeCell="E5" sqref="E5:M5"/>
    </sheetView>
  </sheetViews>
  <sheetFormatPr defaultColWidth="9.140625" defaultRowHeight="15"/>
  <cols>
    <col min="1" max="1" width="4.7109375" style="9" customWidth="1"/>
    <col min="2" max="2" width="21.8515625" style="9" customWidth="1"/>
    <col min="3" max="3" width="8.28125" style="9" hidden="1" customWidth="1"/>
    <col min="4" max="4" width="7.57421875" style="9" customWidth="1"/>
    <col min="5" max="16" width="6.140625" style="9" customWidth="1"/>
    <col min="17" max="17" width="5.8515625" style="9" customWidth="1"/>
    <col min="18" max="18" width="12.57421875" style="9" bestFit="1" customWidth="1"/>
    <col min="19" max="19" width="12.00390625" style="9" bestFit="1" customWidth="1"/>
    <col min="20" max="20" width="12.8515625" style="9" bestFit="1" customWidth="1"/>
    <col min="21" max="21" width="6.00390625" style="9" customWidth="1"/>
    <col min="22" max="22" width="12.57421875" style="9" customWidth="1"/>
    <col min="23" max="23" width="17.7109375" style="9" customWidth="1"/>
    <col min="24" max="24" width="12.7109375" style="9" hidden="1" customWidth="1"/>
    <col min="25" max="16384" width="9.140625" style="9" customWidth="1"/>
  </cols>
  <sheetData>
    <row r="1" spans="1:23" ht="30">
      <c r="A1" s="39"/>
      <c r="B1" s="39"/>
      <c r="C1" s="39"/>
      <c r="D1" s="39"/>
      <c r="E1" s="39"/>
      <c r="F1" s="39"/>
      <c r="G1" s="39"/>
      <c r="H1" s="39"/>
      <c r="I1" s="39"/>
      <c r="J1" s="77" t="s">
        <v>112</v>
      </c>
      <c r="K1" s="109" t="s">
        <v>131</v>
      </c>
      <c r="L1" s="39" t="s">
        <v>16</v>
      </c>
      <c r="N1" s="110" t="s">
        <v>132</v>
      </c>
      <c r="W1" s="43" t="s">
        <v>0</v>
      </c>
    </row>
    <row r="2" spans="1:24" ht="15">
      <c r="A2" s="40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X2" s="9" t="s">
        <v>8</v>
      </c>
    </row>
    <row r="3" spans="1:24" ht="15">
      <c r="A3" s="39"/>
      <c r="B3" s="39"/>
      <c r="C3" s="41"/>
      <c r="D3" s="41" t="s">
        <v>5</v>
      </c>
      <c r="E3" s="42" t="s">
        <v>128</v>
      </c>
      <c r="F3" s="42"/>
      <c r="G3" s="42"/>
      <c r="H3" s="42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9" t="s">
        <v>24</v>
      </c>
    </row>
    <row r="4" spans="1:24" ht="15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9" t="s">
        <v>110</v>
      </c>
    </row>
    <row r="5" spans="1:22" ht="15">
      <c r="A5" s="57"/>
      <c r="B5" s="57"/>
      <c r="C5" s="57"/>
      <c r="D5" s="41" t="s">
        <v>111</v>
      </c>
      <c r="E5" s="108" t="s">
        <v>161</v>
      </c>
      <c r="F5" s="42"/>
      <c r="G5" s="42"/>
      <c r="H5" s="42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11" t="s">
        <v>14</v>
      </c>
      <c r="V5" s="11" t="s">
        <v>117</v>
      </c>
    </row>
    <row r="6" spans="1:22" ht="15">
      <c r="A6" s="12"/>
      <c r="B6" s="69" t="s">
        <v>8</v>
      </c>
      <c r="D6" s="108" t="s">
        <v>24</v>
      </c>
      <c r="E6" s="10"/>
      <c r="F6" s="10"/>
      <c r="U6" s="13"/>
      <c r="V6" s="13"/>
    </row>
    <row r="7" spans="1:22" ht="15">
      <c r="A7" s="14"/>
      <c r="B7" s="9" t="s">
        <v>11</v>
      </c>
      <c r="U7" s="15">
        <v>16</v>
      </c>
      <c r="V7" s="13" t="s">
        <v>113</v>
      </c>
    </row>
    <row r="8" spans="1:22" ht="15">
      <c r="A8" s="14"/>
      <c r="B8" s="9" t="s">
        <v>15</v>
      </c>
      <c r="U8" s="15">
        <v>12</v>
      </c>
      <c r="V8" s="13" t="s">
        <v>114</v>
      </c>
    </row>
    <row r="9" spans="1:22" ht="15">
      <c r="A9" s="14"/>
      <c r="B9" s="16" t="s">
        <v>12</v>
      </c>
      <c r="U9" s="15">
        <v>6</v>
      </c>
      <c r="V9" s="13" t="s">
        <v>115</v>
      </c>
    </row>
    <row r="10" spans="1:24" ht="15.75" thickBot="1">
      <c r="A10" s="14"/>
      <c r="B10" s="9" t="s">
        <v>79</v>
      </c>
      <c r="U10" s="15">
        <v>0</v>
      </c>
      <c r="V10" s="13" t="s">
        <v>116</v>
      </c>
      <c r="W10" s="17"/>
      <c r="X10" s="17"/>
    </row>
    <row r="11" spans="1:24" ht="15">
      <c r="A11" s="12"/>
      <c r="B11" s="13"/>
      <c r="C11" s="13"/>
      <c r="D11" s="176" t="s">
        <v>13</v>
      </c>
      <c r="E11" s="181">
        <v>1</v>
      </c>
      <c r="F11" s="182">
        <v>1</v>
      </c>
      <c r="G11" s="182">
        <v>1</v>
      </c>
      <c r="H11" s="183">
        <v>2</v>
      </c>
      <c r="I11" s="194">
        <v>1</v>
      </c>
      <c r="J11" s="195">
        <v>2</v>
      </c>
      <c r="K11" s="196">
        <v>1</v>
      </c>
      <c r="L11" s="181">
        <v>2</v>
      </c>
      <c r="M11" s="197">
        <v>1</v>
      </c>
      <c r="N11" s="183">
        <v>1</v>
      </c>
      <c r="O11" s="198">
        <v>1</v>
      </c>
      <c r="P11" s="201">
        <v>3</v>
      </c>
      <c r="Q11" s="158"/>
      <c r="R11" s="158"/>
      <c r="S11" s="158"/>
      <c r="T11" s="158"/>
      <c r="W11" s="17"/>
      <c r="X11" s="18" t="s">
        <v>17</v>
      </c>
    </row>
    <row r="12" spans="1:24" ht="15.75" thickBot="1">
      <c r="A12" s="12"/>
      <c r="B12" s="13"/>
      <c r="C12" s="13"/>
      <c r="D12" s="176" t="s">
        <v>94</v>
      </c>
      <c r="E12" s="184">
        <f>IF(COUNTIF($D$15:$D$54,"&gt;0")=0,"",_xlfn.SUMIFS(E$15:E$54,$D$15:$D$54,"&gt;0")/COUNTIF($D$15:$D$54,"&gt;0"))</f>
        <v>1</v>
      </c>
      <c r="F12" s="63">
        <f aca="true" t="shared" si="0" ref="F12:P12">IF(COUNTIF($D$15:$D$54,"&gt;0")=0,"",_xlfn.SUMIFS(F$15:F$54,$D$15:$D$54,"&gt;0")/COUNTIF($D$15:$D$54,"&gt;0"))</f>
        <v>0.7857142857142857</v>
      </c>
      <c r="G12" s="63">
        <f t="shared" si="0"/>
        <v>0.6785714285714286</v>
      </c>
      <c r="H12" s="185">
        <f t="shared" si="0"/>
        <v>1.8571428571428572</v>
      </c>
      <c r="I12" s="179">
        <f t="shared" si="0"/>
        <v>0.7857142857142857</v>
      </c>
      <c r="J12" s="63">
        <f t="shared" si="0"/>
        <v>0.39285714285714285</v>
      </c>
      <c r="K12" s="192">
        <f t="shared" si="0"/>
        <v>0.39285714285714285</v>
      </c>
      <c r="L12" s="184">
        <f t="shared" si="0"/>
        <v>1.0357142857142858</v>
      </c>
      <c r="M12" s="192">
        <f t="shared" si="0"/>
        <v>0.75</v>
      </c>
      <c r="N12" s="185">
        <f t="shared" si="0"/>
        <v>0.5</v>
      </c>
      <c r="O12" s="199">
        <f t="shared" si="0"/>
        <v>0.75</v>
      </c>
      <c r="P12" s="185">
        <f t="shared" si="0"/>
        <v>1.6785714285714286</v>
      </c>
      <c r="Q12" s="159"/>
      <c r="R12" s="159"/>
      <c r="S12" s="159"/>
      <c r="T12" s="159"/>
      <c r="W12" s="17"/>
      <c r="X12" s="18"/>
    </row>
    <row r="13" spans="1:24" ht="15.75" thickBot="1">
      <c r="A13" s="12"/>
      <c r="B13" s="65"/>
      <c r="C13" s="65"/>
      <c r="D13" s="177" t="s">
        <v>95</v>
      </c>
      <c r="E13" s="186">
        <f>IF(COUNTIF($D$15:$D$54,"&gt;0")=0,"",E12/E11)</f>
        <v>1</v>
      </c>
      <c r="F13" s="64">
        <f aca="true" t="shared" si="1" ref="F13:K13">IF(COUNTIF($D$15:$D$54,"&gt;0")=0,"",F12/F11)</f>
        <v>0.7857142857142857</v>
      </c>
      <c r="G13" s="64">
        <f t="shared" si="1"/>
        <v>0.6785714285714286</v>
      </c>
      <c r="H13" s="187">
        <f t="shared" si="1"/>
        <v>0.9285714285714286</v>
      </c>
      <c r="I13" s="180">
        <f t="shared" si="1"/>
        <v>0.7857142857142857</v>
      </c>
      <c r="J13" s="64">
        <f t="shared" si="1"/>
        <v>0.19642857142857142</v>
      </c>
      <c r="K13" s="193">
        <f t="shared" si="1"/>
        <v>0.39285714285714285</v>
      </c>
      <c r="L13" s="186">
        <f>IF(COUNTIF($D$15:$D$54,"&gt;0")=0,"",L12/L11)</f>
        <v>0.5178571428571429</v>
      </c>
      <c r="M13" s="193">
        <f>IF(COUNTIF($D$15:$D$54,"&gt;0")=0,"",M12/M11)</f>
        <v>0.75</v>
      </c>
      <c r="N13" s="187">
        <f>IF(COUNTIF($D$15:$D$54,"&gt;0")=0,"",N12/N11)</f>
        <v>0.5</v>
      </c>
      <c r="O13" s="200">
        <f>IF(COUNTIF($D$15:$D$54,"&gt;0")=0,"",O12/O11)</f>
        <v>0.75</v>
      </c>
      <c r="P13" s="187">
        <f>IF(COUNTIF($D$15:$D$54,"&gt;0")=0,"",P12/P11)</f>
        <v>0.5595238095238095</v>
      </c>
      <c r="Q13" s="271" t="s">
        <v>106</v>
      </c>
      <c r="R13" s="271"/>
      <c r="S13" s="271"/>
      <c r="T13" s="272"/>
      <c r="W13" s="17"/>
      <c r="X13" s="18"/>
    </row>
    <row r="14" spans="1:24" ht="60.75" thickBot="1">
      <c r="A14" s="66" t="s">
        <v>1</v>
      </c>
      <c r="B14" s="67" t="s">
        <v>2</v>
      </c>
      <c r="C14" s="68" t="s">
        <v>10</v>
      </c>
      <c r="D14" s="178" t="s">
        <v>3</v>
      </c>
      <c r="E14" s="58">
        <v>1</v>
      </c>
      <c r="F14" s="59">
        <v>2</v>
      </c>
      <c r="G14" s="60">
        <v>3</v>
      </c>
      <c r="H14" s="188">
        <v>4</v>
      </c>
      <c r="I14" s="160">
        <v>5</v>
      </c>
      <c r="J14" s="175">
        <v>6</v>
      </c>
      <c r="K14" s="61">
        <v>7</v>
      </c>
      <c r="L14" s="62">
        <v>8</v>
      </c>
      <c r="M14" s="61">
        <v>9</v>
      </c>
      <c r="N14" s="188">
        <v>10</v>
      </c>
      <c r="O14" s="160">
        <v>11</v>
      </c>
      <c r="P14" s="188">
        <v>12</v>
      </c>
      <c r="Q14" s="19" t="s">
        <v>105</v>
      </c>
      <c r="R14" s="164" t="s">
        <v>107</v>
      </c>
      <c r="S14" s="164" t="s">
        <v>108</v>
      </c>
      <c r="T14" s="165" t="s">
        <v>109</v>
      </c>
      <c r="U14" s="19" t="s">
        <v>4</v>
      </c>
      <c r="V14" s="20" t="s">
        <v>117</v>
      </c>
      <c r="W14" s="21" t="s">
        <v>88</v>
      </c>
      <c r="X14" s="22" t="s">
        <v>87</v>
      </c>
    </row>
    <row r="15" spans="1:24" ht="15">
      <c r="A15" s="79">
        <v>1</v>
      </c>
      <c r="B15" s="80" t="s">
        <v>133</v>
      </c>
      <c r="C15" s="81"/>
      <c r="D15" s="82">
        <v>4</v>
      </c>
      <c r="E15" s="83">
        <v>1</v>
      </c>
      <c r="F15" s="84"/>
      <c r="G15" s="85">
        <v>1</v>
      </c>
      <c r="H15" s="189">
        <v>2</v>
      </c>
      <c r="I15" s="161">
        <v>1</v>
      </c>
      <c r="J15" s="84">
        <v>1</v>
      </c>
      <c r="K15" s="86"/>
      <c r="L15" s="87">
        <v>1</v>
      </c>
      <c r="M15" s="86">
        <v>1</v>
      </c>
      <c r="N15" s="189"/>
      <c r="O15" s="161"/>
      <c r="P15" s="189">
        <v>3</v>
      </c>
      <c r="Q15" s="166"/>
      <c r="R15" s="167"/>
      <c r="S15" s="167"/>
      <c r="T15" s="168"/>
      <c r="U15" s="23">
        <f aca="true" t="shared" si="2" ref="U15:U54">IF(SUM(D15)&gt;0,SUM(E15:P15),"")</f>
        <v>11</v>
      </c>
      <c r="V15" s="24" t="str">
        <f aca="true" t="shared" si="3" ref="V15:V54">IF(SUM(D15)&gt;0,IF(U15&gt;=$U$7,$V$7,IF(U15&gt;=$U$8,$V$8,IF(U15&gt;=$U$9,$V$9,$V$10))),"")</f>
        <v>Базовый</v>
      </c>
      <c r="W15" s="25" t="str">
        <f>IF(B15="","",IF(AND(SUM($D15)=0,COUNTA($E15:$P15)&gt;0),$D$57,IF(OR(E15&gt;E$11,F15&gt;F$11,G15&gt;G$11,H15&gt;H$11,I15&gt;I$11,J15&gt;J$11,K15&gt;K$11,L15&gt;L$11,M15&gt;M$11,N15&gt;N$11,O15&gt;O$11,P15&gt;P$11),$D$58,"нет")))</f>
        <v>нет</v>
      </c>
      <c r="X15" s="26">
        <f>IF(W15="","",IF(W15="нет",0,1))</f>
        <v>0</v>
      </c>
    </row>
    <row r="16" spans="1:24" ht="15">
      <c r="A16" s="88">
        <v>2</v>
      </c>
      <c r="B16" s="89" t="s">
        <v>134</v>
      </c>
      <c r="C16" s="90"/>
      <c r="D16" s="91">
        <v>1</v>
      </c>
      <c r="E16" s="92">
        <v>1</v>
      </c>
      <c r="F16" s="93">
        <v>1</v>
      </c>
      <c r="G16" s="94">
        <v>1</v>
      </c>
      <c r="H16" s="190"/>
      <c r="I16" s="162">
        <v>1</v>
      </c>
      <c r="J16" s="93"/>
      <c r="K16" s="95"/>
      <c r="L16" s="96">
        <v>2</v>
      </c>
      <c r="M16" s="95">
        <v>1</v>
      </c>
      <c r="N16" s="190">
        <v>1</v>
      </c>
      <c r="O16" s="162">
        <v>1</v>
      </c>
      <c r="P16" s="190">
        <v>3</v>
      </c>
      <c r="Q16" s="169" t="str">
        <f aca="true" t="shared" si="4" ref="Q16:Q54">IF(SUM($D16)&gt;0,IF(SUM(E16:H16)&gt;=SUM(E$11:H$11)/2,"да","нет"),"")</f>
        <v>да</v>
      </c>
      <c r="R16" s="170" t="str">
        <f aca="true" t="shared" si="5" ref="R16:R54">IF(SUM($D16)&gt;0,IF(SUM(I16:K16)&gt;=SUM(I$11:K$11)/2,"да","нет"),"")</f>
        <v>нет</v>
      </c>
      <c r="S16" s="170" t="str">
        <f aca="true" t="shared" si="6" ref="S16:S54">IF(SUM($D16)&gt;0,IF(SUM(L16:N16)&gt;=SUM(L$11:N$11)/2,"да","нет"),"")</f>
        <v>да</v>
      </c>
      <c r="T16" s="171" t="str">
        <f aca="true" t="shared" si="7" ref="T16:T54">IF(SUM($D16)&gt;0,IF(SUM(O16:P16)&gt;=SUM(O$11:P$11)/2,"да","нет"),"")</f>
        <v>да</v>
      </c>
      <c r="U16" s="27">
        <f t="shared" si="2"/>
        <v>12</v>
      </c>
      <c r="V16" s="28" t="str">
        <f t="shared" si="3"/>
        <v>Повышенный</v>
      </c>
      <c r="W16" s="29" t="str">
        <f aca="true" t="shared" si="8" ref="W16:W54">IF(B16="","",IF(AND(SUM($D16)=0,COUNTA($E16:$P16)&gt;0),$D$57,IF(OR(E16&gt;E$11,F16&gt;F$11,G16&gt;G$11,H16&gt;H$11,I16&gt;I$11,J16&gt;J$11,K16&gt;K$11,L16&gt;L$11,M16&gt;M$11,N16&gt;N$11,O16&gt;O$11,P16&gt;P$11),$D$58,"нет")))</f>
        <v>нет</v>
      </c>
      <c r="X16" s="30">
        <f aca="true" t="shared" si="9" ref="X16:X39">IF(W16="","",IF(W16="нет",0,1))</f>
        <v>0</v>
      </c>
    </row>
    <row r="17" spans="1:24" ht="15">
      <c r="A17" s="88">
        <v>3</v>
      </c>
      <c r="B17" s="89" t="s">
        <v>135</v>
      </c>
      <c r="C17" s="90"/>
      <c r="D17" s="91">
        <v>2</v>
      </c>
      <c r="E17" s="92">
        <v>1</v>
      </c>
      <c r="F17" s="93">
        <v>1</v>
      </c>
      <c r="G17" s="94">
        <v>1</v>
      </c>
      <c r="H17" s="190">
        <v>2</v>
      </c>
      <c r="I17" s="162">
        <v>1</v>
      </c>
      <c r="J17" s="93">
        <v>1</v>
      </c>
      <c r="K17" s="95">
        <v>1</v>
      </c>
      <c r="L17" s="96">
        <v>2</v>
      </c>
      <c r="M17" s="95">
        <v>1</v>
      </c>
      <c r="N17" s="190">
        <v>1</v>
      </c>
      <c r="O17" s="162">
        <v>1</v>
      </c>
      <c r="P17" s="190"/>
      <c r="Q17" s="169" t="str">
        <f t="shared" si="4"/>
        <v>да</v>
      </c>
      <c r="R17" s="170" t="str">
        <f t="shared" si="5"/>
        <v>да</v>
      </c>
      <c r="S17" s="170" t="str">
        <f t="shared" si="6"/>
        <v>да</v>
      </c>
      <c r="T17" s="171" t="str">
        <f t="shared" si="7"/>
        <v>нет</v>
      </c>
      <c r="U17" s="27">
        <f t="shared" si="2"/>
        <v>13</v>
      </c>
      <c r="V17" s="28" t="str">
        <f t="shared" si="3"/>
        <v>Повышенный</v>
      </c>
      <c r="W17" s="29" t="str">
        <f t="shared" si="8"/>
        <v>нет</v>
      </c>
      <c r="X17" s="30">
        <f t="shared" si="9"/>
        <v>0</v>
      </c>
    </row>
    <row r="18" spans="1:24" ht="15">
      <c r="A18" s="88">
        <v>4</v>
      </c>
      <c r="B18" s="89" t="s">
        <v>136</v>
      </c>
      <c r="C18" s="90"/>
      <c r="D18" s="91">
        <v>3</v>
      </c>
      <c r="E18" s="92">
        <v>1</v>
      </c>
      <c r="F18" s="93">
        <v>1</v>
      </c>
      <c r="G18" s="94">
        <v>1</v>
      </c>
      <c r="H18" s="190">
        <v>2</v>
      </c>
      <c r="I18" s="162">
        <v>1</v>
      </c>
      <c r="J18" s="93">
        <v>1</v>
      </c>
      <c r="K18" s="95"/>
      <c r="L18" s="96"/>
      <c r="M18" s="95">
        <v>1</v>
      </c>
      <c r="N18" s="190"/>
      <c r="O18" s="162">
        <v>1</v>
      </c>
      <c r="P18" s="190">
        <v>2</v>
      </c>
      <c r="Q18" s="169" t="str">
        <f t="shared" si="4"/>
        <v>да</v>
      </c>
      <c r="R18" s="170" t="str">
        <f t="shared" si="5"/>
        <v>да</v>
      </c>
      <c r="S18" s="170" t="str">
        <f t="shared" si="6"/>
        <v>нет</v>
      </c>
      <c r="T18" s="171" t="str">
        <f t="shared" si="7"/>
        <v>да</v>
      </c>
      <c r="U18" s="27">
        <f t="shared" si="2"/>
        <v>11</v>
      </c>
      <c r="V18" s="28" t="str">
        <f t="shared" si="3"/>
        <v>Базовый</v>
      </c>
      <c r="W18" s="29" t="str">
        <f t="shared" si="8"/>
        <v>нет</v>
      </c>
      <c r="X18" s="30">
        <f t="shared" si="9"/>
        <v>0</v>
      </c>
    </row>
    <row r="19" spans="1:24" ht="15.75" thickBot="1">
      <c r="A19" s="97">
        <v>5</v>
      </c>
      <c r="B19" s="98" t="s">
        <v>137</v>
      </c>
      <c r="C19" s="99"/>
      <c r="D19" s="100">
        <v>1</v>
      </c>
      <c r="E19" s="101">
        <v>1</v>
      </c>
      <c r="F19" s="102">
        <v>1</v>
      </c>
      <c r="G19" s="103">
        <v>1</v>
      </c>
      <c r="H19" s="191">
        <v>2</v>
      </c>
      <c r="I19" s="163">
        <v>1</v>
      </c>
      <c r="J19" s="102"/>
      <c r="K19" s="104"/>
      <c r="L19" s="105">
        <v>1</v>
      </c>
      <c r="M19" s="104">
        <v>1</v>
      </c>
      <c r="N19" s="191">
        <v>1</v>
      </c>
      <c r="O19" s="163">
        <v>1</v>
      </c>
      <c r="P19" s="191">
        <v>3</v>
      </c>
      <c r="Q19" s="172" t="str">
        <f t="shared" si="4"/>
        <v>да</v>
      </c>
      <c r="R19" s="173" t="str">
        <f t="shared" si="5"/>
        <v>нет</v>
      </c>
      <c r="S19" s="173" t="str">
        <f t="shared" si="6"/>
        <v>да</v>
      </c>
      <c r="T19" s="174" t="str">
        <f t="shared" si="7"/>
        <v>да</v>
      </c>
      <c r="U19" s="31">
        <f t="shared" si="2"/>
        <v>13</v>
      </c>
      <c r="V19" s="32" t="str">
        <f t="shared" si="3"/>
        <v>Повышенный</v>
      </c>
      <c r="W19" s="33" t="str">
        <f t="shared" si="8"/>
        <v>нет</v>
      </c>
      <c r="X19" s="34">
        <f t="shared" si="9"/>
        <v>0</v>
      </c>
    </row>
    <row r="20" spans="1:24" ht="15">
      <c r="A20" s="106">
        <v>6</v>
      </c>
      <c r="B20" s="80" t="s">
        <v>138</v>
      </c>
      <c r="C20" s="81"/>
      <c r="D20" s="82">
        <v>2</v>
      </c>
      <c r="E20" s="83">
        <v>1</v>
      </c>
      <c r="F20" s="84"/>
      <c r="G20" s="85"/>
      <c r="H20" s="189">
        <v>2</v>
      </c>
      <c r="I20" s="161">
        <v>1</v>
      </c>
      <c r="J20" s="84"/>
      <c r="K20" s="86">
        <v>1</v>
      </c>
      <c r="L20" s="87"/>
      <c r="M20" s="86">
        <v>1</v>
      </c>
      <c r="N20" s="189">
        <v>1</v>
      </c>
      <c r="O20" s="161"/>
      <c r="P20" s="189"/>
      <c r="Q20" s="166" t="str">
        <f t="shared" si="4"/>
        <v>да</v>
      </c>
      <c r="R20" s="167" t="str">
        <f t="shared" si="5"/>
        <v>да</v>
      </c>
      <c r="S20" s="167" t="str">
        <f t="shared" si="6"/>
        <v>да</v>
      </c>
      <c r="T20" s="168" t="str">
        <f t="shared" si="7"/>
        <v>нет</v>
      </c>
      <c r="U20" s="35">
        <f t="shared" si="2"/>
        <v>7</v>
      </c>
      <c r="V20" s="36" t="str">
        <f t="shared" si="3"/>
        <v>Базовый</v>
      </c>
      <c r="W20" s="25" t="str">
        <f t="shared" si="8"/>
        <v>нет</v>
      </c>
      <c r="X20" s="26">
        <f t="shared" si="9"/>
        <v>0</v>
      </c>
    </row>
    <row r="21" spans="1:24" ht="15">
      <c r="A21" s="88">
        <v>7</v>
      </c>
      <c r="B21" s="89" t="s">
        <v>139</v>
      </c>
      <c r="C21" s="90"/>
      <c r="D21" s="91">
        <v>2</v>
      </c>
      <c r="E21" s="92">
        <v>1</v>
      </c>
      <c r="F21" s="93">
        <v>1</v>
      </c>
      <c r="G21" s="94">
        <v>1</v>
      </c>
      <c r="H21" s="190">
        <v>2</v>
      </c>
      <c r="I21" s="162">
        <v>1</v>
      </c>
      <c r="J21" s="93">
        <v>1</v>
      </c>
      <c r="K21" s="95">
        <v>1</v>
      </c>
      <c r="L21" s="96">
        <v>2</v>
      </c>
      <c r="M21" s="95">
        <v>1</v>
      </c>
      <c r="N21" s="190">
        <v>1</v>
      </c>
      <c r="O21" s="162">
        <v>1</v>
      </c>
      <c r="P21" s="190"/>
      <c r="Q21" s="169" t="str">
        <f t="shared" si="4"/>
        <v>да</v>
      </c>
      <c r="R21" s="170" t="str">
        <f t="shared" si="5"/>
        <v>да</v>
      </c>
      <c r="S21" s="170" t="str">
        <f t="shared" si="6"/>
        <v>да</v>
      </c>
      <c r="T21" s="171" t="str">
        <f t="shared" si="7"/>
        <v>нет</v>
      </c>
      <c r="U21" s="27">
        <f t="shared" si="2"/>
        <v>13</v>
      </c>
      <c r="V21" s="28" t="str">
        <f t="shared" si="3"/>
        <v>Повышенный</v>
      </c>
      <c r="W21" s="29" t="str">
        <f t="shared" si="8"/>
        <v>нет</v>
      </c>
      <c r="X21" s="30">
        <f t="shared" si="9"/>
        <v>0</v>
      </c>
    </row>
    <row r="22" spans="1:24" ht="15">
      <c r="A22" s="88">
        <v>8</v>
      </c>
      <c r="B22" s="89" t="s">
        <v>140</v>
      </c>
      <c r="C22" s="90"/>
      <c r="D22" s="91">
        <v>4</v>
      </c>
      <c r="E22" s="92">
        <v>1</v>
      </c>
      <c r="F22" s="93"/>
      <c r="G22" s="94">
        <v>1</v>
      </c>
      <c r="H22" s="190">
        <v>2</v>
      </c>
      <c r="I22" s="162">
        <v>1</v>
      </c>
      <c r="J22" s="93"/>
      <c r="K22" s="95">
        <v>1</v>
      </c>
      <c r="L22" s="96"/>
      <c r="M22" s="95">
        <v>1</v>
      </c>
      <c r="N22" s="190"/>
      <c r="O22" s="162"/>
      <c r="P22" s="190">
        <v>2</v>
      </c>
      <c r="Q22" s="169" t="str">
        <f t="shared" si="4"/>
        <v>да</v>
      </c>
      <c r="R22" s="170" t="str">
        <f t="shared" si="5"/>
        <v>да</v>
      </c>
      <c r="S22" s="170" t="str">
        <f t="shared" si="6"/>
        <v>нет</v>
      </c>
      <c r="T22" s="171" t="str">
        <f t="shared" si="7"/>
        <v>да</v>
      </c>
      <c r="U22" s="27">
        <f t="shared" si="2"/>
        <v>9</v>
      </c>
      <c r="V22" s="28" t="str">
        <f t="shared" si="3"/>
        <v>Базовый</v>
      </c>
      <c r="W22" s="29" t="str">
        <f t="shared" si="8"/>
        <v>нет</v>
      </c>
      <c r="X22" s="30">
        <f t="shared" si="9"/>
        <v>0</v>
      </c>
    </row>
    <row r="23" spans="1:24" ht="15">
      <c r="A23" s="88">
        <v>9</v>
      </c>
      <c r="B23" s="89" t="s">
        <v>141</v>
      </c>
      <c r="C23" s="90"/>
      <c r="D23" s="91">
        <v>3</v>
      </c>
      <c r="E23" s="92">
        <v>1</v>
      </c>
      <c r="F23" s="93">
        <v>1</v>
      </c>
      <c r="G23" s="94"/>
      <c r="H23" s="190"/>
      <c r="I23" s="162"/>
      <c r="J23" s="93"/>
      <c r="K23" s="95"/>
      <c r="L23" s="96"/>
      <c r="M23" s="95">
        <v>1</v>
      </c>
      <c r="N23" s="190"/>
      <c r="O23" s="162"/>
      <c r="P23" s="190"/>
      <c r="Q23" s="169" t="str">
        <f t="shared" si="4"/>
        <v>нет</v>
      </c>
      <c r="R23" s="170" t="str">
        <f t="shared" si="5"/>
        <v>нет</v>
      </c>
      <c r="S23" s="170" t="str">
        <f t="shared" si="6"/>
        <v>нет</v>
      </c>
      <c r="T23" s="171" t="str">
        <f t="shared" si="7"/>
        <v>нет</v>
      </c>
      <c r="U23" s="27">
        <f t="shared" si="2"/>
        <v>3</v>
      </c>
      <c r="V23" s="28" t="str">
        <f t="shared" si="3"/>
        <v>Низкий</v>
      </c>
      <c r="W23" s="29" t="str">
        <f t="shared" si="8"/>
        <v>нет</v>
      </c>
      <c r="X23" s="30">
        <f t="shared" si="9"/>
        <v>0</v>
      </c>
    </row>
    <row r="24" spans="1:24" ht="15.75" thickBot="1">
      <c r="A24" s="107">
        <v>10</v>
      </c>
      <c r="B24" s="98" t="s">
        <v>142</v>
      </c>
      <c r="C24" s="99"/>
      <c r="D24" s="100">
        <v>3</v>
      </c>
      <c r="E24" s="101">
        <v>1</v>
      </c>
      <c r="F24" s="102"/>
      <c r="G24" s="103">
        <v>1</v>
      </c>
      <c r="H24" s="191">
        <v>2</v>
      </c>
      <c r="I24" s="163"/>
      <c r="J24" s="102"/>
      <c r="K24" s="104"/>
      <c r="L24" s="105">
        <v>2</v>
      </c>
      <c r="M24" s="104"/>
      <c r="N24" s="191"/>
      <c r="O24" s="163"/>
      <c r="P24" s="191">
        <v>2</v>
      </c>
      <c r="Q24" s="172" t="str">
        <f t="shared" si="4"/>
        <v>да</v>
      </c>
      <c r="R24" s="173" t="str">
        <f t="shared" si="5"/>
        <v>нет</v>
      </c>
      <c r="S24" s="173" t="str">
        <f t="shared" si="6"/>
        <v>да</v>
      </c>
      <c r="T24" s="174" t="str">
        <f t="shared" si="7"/>
        <v>да</v>
      </c>
      <c r="U24" s="37">
        <f t="shared" si="2"/>
        <v>8</v>
      </c>
      <c r="V24" s="38" t="str">
        <f t="shared" si="3"/>
        <v>Базовый</v>
      </c>
      <c r="W24" s="33" t="str">
        <f t="shared" si="8"/>
        <v>нет</v>
      </c>
      <c r="X24" s="34">
        <f t="shared" si="9"/>
        <v>0</v>
      </c>
    </row>
    <row r="25" spans="1:24" ht="15">
      <c r="A25" s="79">
        <v>11</v>
      </c>
      <c r="B25" s="80" t="s">
        <v>143</v>
      </c>
      <c r="C25" s="81"/>
      <c r="D25" s="82">
        <v>1</v>
      </c>
      <c r="E25" s="83">
        <v>1</v>
      </c>
      <c r="F25" s="84">
        <v>1</v>
      </c>
      <c r="G25" s="85">
        <v>1</v>
      </c>
      <c r="H25" s="189">
        <v>2</v>
      </c>
      <c r="I25" s="161">
        <v>1</v>
      </c>
      <c r="J25" s="84"/>
      <c r="K25" s="86"/>
      <c r="L25" s="87">
        <v>2</v>
      </c>
      <c r="M25" s="86">
        <v>1</v>
      </c>
      <c r="N25" s="189"/>
      <c r="O25" s="161">
        <v>1</v>
      </c>
      <c r="P25" s="189">
        <v>3</v>
      </c>
      <c r="Q25" s="166" t="str">
        <f t="shared" si="4"/>
        <v>да</v>
      </c>
      <c r="R25" s="167" t="str">
        <f t="shared" si="5"/>
        <v>нет</v>
      </c>
      <c r="S25" s="167" t="str">
        <f t="shared" si="6"/>
        <v>да</v>
      </c>
      <c r="T25" s="168" t="str">
        <f t="shared" si="7"/>
        <v>да</v>
      </c>
      <c r="U25" s="23">
        <f t="shared" si="2"/>
        <v>13</v>
      </c>
      <c r="V25" s="24" t="str">
        <f t="shared" si="3"/>
        <v>Повышенный</v>
      </c>
      <c r="W25" s="25" t="str">
        <f t="shared" si="8"/>
        <v>нет</v>
      </c>
      <c r="X25" s="26">
        <f t="shared" si="9"/>
        <v>0</v>
      </c>
    </row>
    <row r="26" spans="1:24" ht="15">
      <c r="A26" s="88">
        <v>12</v>
      </c>
      <c r="B26" s="89" t="s">
        <v>144</v>
      </c>
      <c r="C26" s="90"/>
      <c r="D26" s="91">
        <v>3</v>
      </c>
      <c r="E26" s="92">
        <v>1</v>
      </c>
      <c r="F26" s="93">
        <v>1</v>
      </c>
      <c r="G26" s="94"/>
      <c r="H26" s="190">
        <v>2</v>
      </c>
      <c r="I26" s="162">
        <v>1</v>
      </c>
      <c r="J26" s="93"/>
      <c r="K26" s="95"/>
      <c r="L26" s="96">
        <v>1</v>
      </c>
      <c r="M26" s="95"/>
      <c r="N26" s="190"/>
      <c r="O26" s="162"/>
      <c r="P26" s="190">
        <v>2</v>
      </c>
      <c r="Q26" s="169" t="str">
        <f t="shared" si="4"/>
        <v>да</v>
      </c>
      <c r="R26" s="170" t="str">
        <f t="shared" si="5"/>
        <v>нет</v>
      </c>
      <c r="S26" s="170" t="str">
        <f t="shared" si="6"/>
        <v>нет</v>
      </c>
      <c r="T26" s="171" t="str">
        <f t="shared" si="7"/>
        <v>да</v>
      </c>
      <c r="U26" s="27">
        <f t="shared" si="2"/>
        <v>8</v>
      </c>
      <c r="V26" s="28" t="str">
        <f t="shared" si="3"/>
        <v>Базовый</v>
      </c>
      <c r="W26" s="29" t="str">
        <f t="shared" si="8"/>
        <v>нет</v>
      </c>
      <c r="X26" s="30">
        <f t="shared" si="9"/>
        <v>0</v>
      </c>
    </row>
    <row r="27" spans="1:24" ht="15">
      <c r="A27" s="88">
        <v>13</v>
      </c>
      <c r="B27" s="89" t="s">
        <v>145</v>
      </c>
      <c r="C27" s="90"/>
      <c r="D27" s="91">
        <v>2</v>
      </c>
      <c r="E27" s="92">
        <v>1</v>
      </c>
      <c r="F27" s="93"/>
      <c r="G27" s="94"/>
      <c r="H27" s="190">
        <v>2</v>
      </c>
      <c r="I27" s="162"/>
      <c r="J27" s="93">
        <v>2</v>
      </c>
      <c r="K27" s="95">
        <v>1</v>
      </c>
      <c r="L27" s="96"/>
      <c r="M27" s="95"/>
      <c r="N27" s="190"/>
      <c r="O27" s="162">
        <v>1</v>
      </c>
      <c r="P27" s="190"/>
      <c r="Q27" s="169" t="str">
        <f t="shared" si="4"/>
        <v>да</v>
      </c>
      <c r="R27" s="170" t="str">
        <f t="shared" si="5"/>
        <v>да</v>
      </c>
      <c r="S27" s="170" t="str">
        <f t="shared" si="6"/>
        <v>нет</v>
      </c>
      <c r="T27" s="171" t="str">
        <f t="shared" si="7"/>
        <v>нет</v>
      </c>
      <c r="U27" s="27">
        <f t="shared" si="2"/>
        <v>7</v>
      </c>
      <c r="V27" s="28" t="str">
        <f t="shared" si="3"/>
        <v>Базовый</v>
      </c>
      <c r="W27" s="29" t="str">
        <f t="shared" si="8"/>
        <v>нет</v>
      </c>
      <c r="X27" s="30">
        <f t="shared" si="9"/>
        <v>0</v>
      </c>
    </row>
    <row r="28" spans="1:24" ht="15">
      <c r="A28" s="88">
        <v>14</v>
      </c>
      <c r="B28" s="89" t="s">
        <v>146</v>
      </c>
      <c r="C28" s="90"/>
      <c r="D28" s="91">
        <v>4</v>
      </c>
      <c r="E28" s="92">
        <v>1</v>
      </c>
      <c r="F28" s="93">
        <v>1</v>
      </c>
      <c r="G28" s="94"/>
      <c r="H28" s="190">
        <v>2</v>
      </c>
      <c r="I28" s="162">
        <v>1</v>
      </c>
      <c r="J28" s="93"/>
      <c r="K28" s="95">
        <v>1</v>
      </c>
      <c r="L28" s="96"/>
      <c r="M28" s="95">
        <v>1</v>
      </c>
      <c r="N28" s="190">
        <v>1</v>
      </c>
      <c r="O28" s="162">
        <v>1</v>
      </c>
      <c r="P28" s="190">
        <v>3</v>
      </c>
      <c r="Q28" s="169" t="str">
        <f t="shared" si="4"/>
        <v>да</v>
      </c>
      <c r="R28" s="170" t="str">
        <f t="shared" si="5"/>
        <v>да</v>
      </c>
      <c r="S28" s="170" t="str">
        <f t="shared" si="6"/>
        <v>да</v>
      </c>
      <c r="T28" s="171" t="str">
        <f t="shared" si="7"/>
        <v>да</v>
      </c>
      <c r="U28" s="27">
        <f t="shared" si="2"/>
        <v>12</v>
      </c>
      <c r="V28" s="28" t="str">
        <f t="shared" si="3"/>
        <v>Повышенный</v>
      </c>
      <c r="W28" s="29" t="str">
        <f t="shared" si="8"/>
        <v>нет</v>
      </c>
      <c r="X28" s="30">
        <f t="shared" si="9"/>
        <v>0</v>
      </c>
    </row>
    <row r="29" spans="1:24" ht="15.75" thickBot="1">
      <c r="A29" s="97">
        <v>15</v>
      </c>
      <c r="B29" s="98" t="s">
        <v>147</v>
      </c>
      <c r="C29" s="99"/>
      <c r="D29" s="100">
        <v>2</v>
      </c>
      <c r="E29" s="101">
        <v>1</v>
      </c>
      <c r="F29" s="102">
        <v>1</v>
      </c>
      <c r="G29" s="103">
        <v>1</v>
      </c>
      <c r="H29" s="191">
        <v>2</v>
      </c>
      <c r="I29" s="163"/>
      <c r="J29" s="102">
        <v>1</v>
      </c>
      <c r="K29" s="104">
        <v>1</v>
      </c>
      <c r="L29" s="105"/>
      <c r="M29" s="104"/>
      <c r="N29" s="191"/>
      <c r="O29" s="163">
        <v>1</v>
      </c>
      <c r="P29" s="191"/>
      <c r="Q29" s="172" t="str">
        <f t="shared" si="4"/>
        <v>да</v>
      </c>
      <c r="R29" s="173" t="str">
        <f t="shared" si="5"/>
        <v>да</v>
      </c>
      <c r="S29" s="173" t="str">
        <f t="shared" si="6"/>
        <v>нет</v>
      </c>
      <c r="T29" s="174" t="str">
        <f t="shared" si="7"/>
        <v>нет</v>
      </c>
      <c r="U29" s="31">
        <f t="shared" si="2"/>
        <v>8</v>
      </c>
      <c r="V29" s="32" t="str">
        <f t="shared" si="3"/>
        <v>Базовый</v>
      </c>
      <c r="W29" s="33" t="str">
        <f t="shared" si="8"/>
        <v>нет</v>
      </c>
      <c r="X29" s="34">
        <f t="shared" si="9"/>
        <v>0</v>
      </c>
    </row>
    <row r="30" spans="1:24" ht="15">
      <c r="A30" s="106">
        <v>16</v>
      </c>
      <c r="B30" s="80" t="s">
        <v>148</v>
      </c>
      <c r="C30" s="81"/>
      <c r="D30" s="82">
        <v>4</v>
      </c>
      <c r="E30" s="83">
        <v>1</v>
      </c>
      <c r="F30" s="84">
        <v>1</v>
      </c>
      <c r="G30" s="85"/>
      <c r="H30" s="189">
        <v>2</v>
      </c>
      <c r="I30" s="161">
        <v>1</v>
      </c>
      <c r="J30" s="84"/>
      <c r="K30" s="86">
        <v>1</v>
      </c>
      <c r="L30" s="87"/>
      <c r="M30" s="86">
        <v>1</v>
      </c>
      <c r="N30" s="189"/>
      <c r="O30" s="161">
        <v>1</v>
      </c>
      <c r="P30" s="189">
        <v>3</v>
      </c>
      <c r="Q30" s="166" t="str">
        <f t="shared" si="4"/>
        <v>да</v>
      </c>
      <c r="R30" s="167" t="str">
        <f t="shared" si="5"/>
        <v>да</v>
      </c>
      <c r="S30" s="167" t="str">
        <f t="shared" si="6"/>
        <v>нет</v>
      </c>
      <c r="T30" s="168" t="str">
        <f t="shared" si="7"/>
        <v>да</v>
      </c>
      <c r="U30" s="35">
        <f t="shared" si="2"/>
        <v>11</v>
      </c>
      <c r="V30" s="36" t="str">
        <f t="shared" si="3"/>
        <v>Базовый</v>
      </c>
      <c r="W30" s="25" t="str">
        <f t="shared" si="8"/>
        <v>нет</v>
      </c>
      <c r="X30" s="26">
        <f t="shared" si="9"/>
        <v>0</v>
      </c>
    </row>
    <row r="31" spans="1:24" ht="15">
      <c r="A31" s="88">
        <v>17</v>
      </c>
      <c r="B31" s="89" t="s">
        <v>149</v>
      </c>
      <c r="C31" s="90"/>
      <c r="D31" s="91">
        <v>1</v>
      </c>
      <c r="E31" s="92">
        <v>1</v>
      </c>
      <c r="F31" s="93">
        <v>1</v>
      </c>
      <c r="G31" s="94"/>
      <c r="H31" s="190">
        <v>2</v>
      </c>
      <c r="I31" s="162"/>
      <c r="J31" s="93"/>
      <c r="K31" s="95"/>
      <c r="L31" s="96">
        <v>2</v>
      </c>
      <c r="M31" s="95">
        <v>1</v>
      </c>
      <c r="N31" s="190">
        <v>1</v>
      </c>
      <c r="O31" s="162">
        <v>1</v>
      </c>
      <c r="P31" s="190"/>
      <c r="Q31" s="169" t="str">
        <f t="shared" si="4"/>
        <v>да</v>
      </c>
      <c r="R31" s="170" t="str">
        <f t="shared" si="5"/>
        <v>нет</v>
      </c>
      <c r="S31" s="170" t="str">
        <f t="shared" si="6"/>
        <v>да</v>
      </c>
      <c r="T31" s="171" t="str">
        <f t="shared" si="7"/>
        <v>нет</v>
      </c>
      <c r="U31" s="27">
        <f t="shared" si="2"/>
        <v>9</v>
      </c>
      <c r="V31" s="28" t="str">
        <f t="shared" si="3"/>
        <v>Базовый</v>
      </c>
      <c r="W31" s="29" t="str">
        <f t="shared" si="8"/>
        <v>нет</v>
      </c>
      <c r="X31" s="30">
        <f t="shared" si="9"/>
        <v>0</v>
      </c>
    </row>
    <row r="32" spans="1:24" ht="15">
      <c r="A32" s="88">
        <v>18</v>
      </c>
      <c r="B32" s="89" t="s">
        <v>150</v>
      </c>
      <c r="C32" s="90"/>
      <c r="D32" s="91">
        <v>2</v>
      </c>
      <c r="E32" s="92">
        <v>1</v>
      </c>
      <c r="F32" s="93">
        <v>1</v>
      </c>
      <c r="G32" s="94"/>
      <c r="H32" s="190">
        <v>2</v>
      </c>
      <c r="I32" s="162">
        <v>1</v>
      </c>
      <c r="J32" s="93"/>
      <c r="K32" s="95"/>
      <c r="L32" s="96"/>
      <c r="M32" s="95">
        <v>1</v>
      </c>
      <c r="N32" s="190"/>
      <c r="O32" s="162">
        <v>1</v>
      </c>
      <c r="P32" s="190"/>
      <c r="Q32" s="169" t="str">
        <f t="shared" si="4"/>
        <v>да</v>
      </c>
      <c r="R32" s="170" t="str">
        <f t="shared" si="5"/>
        <v>нет</v>
      </c>
      <c r="S32" s="170" t="str">
        <f t="shared" si="6"/>
        <v>нет</v>
      </c>
      <c r="T32" s="171" t="str">
        <f t="shared" si="7"/>
        <v>нет</v>
      </c>
      <c r="U32" s="27">
        <f t="shared" si="2"/>
        <v>7</v>
      </c>
      <c r="V32" s="28" t="str">
        <f t="shared" si="3"/>
        <v>Базовый</v>
      </c>
      <c r="W32" s="29" t="str">
        <f t="shared" si="8"/>
        <v>нет</v>
      </c>
      <c r="X32" s="30">
        <f t="shared" si="9"/>
        <v>0</v>
      </c>
    </row>
    <row r="33" spans="1:24" ht="15">
      <c r="A33" s="88">
        <v>19</v>
      </c>
      <c r="B33" s="89" t="s">
        <v>151</v>
      </c>
      <c r="C33" s="90"/>
      <c r="D33" s="91">
        <v>4</v>
      </c>
      <c r="E33" s="92">
        <v>1</v>
      </c>
      <c r="F33" s="93">
        <v>1</v>
      </c>
      <c r="G33" s="94">
        <v>1</v>
      </c>
      <c r="H33" s="190">
        <v>2</v>
      </c>
      <c r="I33" s="162">
        <v>1</v>
      </c>
      <c r="J33" s="93"/>
      <c r="K33" s="95">
        <v>1</v>
      </c>
      <c r="L33" s="96">
        <v>2</v>
      </c>
      <c r="M33" s="95">
        <v>1</v>
      </c>
      <c r="N33" s="190">
        <v>1</v>
      </c>
      <c r="O33" s="162">
        <v>1</v>
      </c>
      <c r="P33" s="190">
        <v>3</v>
      </c>
      <c r="Q33" s="169" t="str">
        <f t="shared" si="4"/>
        <v>да</v>
      </c>
      <c r="R33" s="170" t="str">
        <f t="shared" si="5"/>
        <v>да</v>
      </c>
      <c r="S33" s="170" t="str">
        <f t="shared" si="6"/>
        <v>да</v>
      </c>
      <c r="T33" s="171" t="str">
        <f t="shared" si="7"/>
        <v>да</v>
      </c>
      <c r="U33" s="27">
        <f t="shared" si="2"/>
        <v>15</v>
      </c>
      <c r="V33" s="28" t="str">
        <f t="shared" si="3"/>
        <v>Повышенный</v>
      </c>
      <c r="W33" s="29" t="str">
        <f t="shared" si="8"/>
        <v>нет</v>
      </c>
      <c r="X33" s="30">
        <f t="shared" si="9"/>
        <v>0</v>
      </c>
    </row>
    <row r="34" spans="1:24" ht="15.75" thickBot="1">
      <c r="A34" s="107">
        <v>20</v>
      </c>
      <c r="B34" s="98" t="s">
        <v>152</v>
      </c>
      <c r="C34" s="99"/>
      <c r="D34" s="100">
        <v>1</v>
      </c>
      <c r="E34" s="101">
        <v>1</v>
      </c>
      <c r="F34" s="102">
        <v>1</v>
      </c>
      <c r="G34" s="103">
        <v>1</v>
      </c>
      <c r="H34" s="191">
        <v>2</v>
      </c>
      <c r="I34" s="163">
        <v>1</v>
      </c>
      <c r="J34" s="102"/>
      <c r="K34" s="104"/>
      <c r="L34" s="105">
        <v>2</v>
      </c>
      <c r="M34" s="104">
        <v>1</v>
      </c>
      <c r="N34" s="191"/>
      <c r="O34" s="163">
        <v>1</v>
      </c>
      <c r="P34" s="191">
        <v>3</v>
      </c>
      <c r="Q34" s="172" t="str">
        <f t="shared" si="4"/>
        <v>да</v>
      </c>
      <c r="R34" s="173" t="str">
        <f t="shared" si="5"/>
        <v>нет</v>
      </c>
      <c r="S34" s="173" t="str">
        <f t="shared" si="6"/>
        <v>да</v>
      </c>
      <c r="T34" s="174" t="str">
        <f t="shared" si="7"/>
        <v>да</v>
      </c>
      <c r="U34" s="37">
        <f t="shared" si="2"/>
        <v>13</v>
      </c>
      <c r="V34" s="38" t="str">
        <f t="shared" si="3"/>
        <v>Повышенный</v>
      </c>
      <c r="W34" s="33" t="str">
        <f t="shared" si="8"/>
        <v>нет</v>
      </c>
      <c r="X34" s="34">
        <f t="shared" si="9"/>
        <v>0</v>
      </c>
    </row>
    <row r="35" spans="1:24" ht="15">
      <c r="A35" s="79">
        <v>21</v>
      </c>
      <c r="B35" s="80" t="s">
        <v>153</v>
      </c>
      <c r="C35" s="81"/>
      <c r="D35" s="82">
        <v>4</v>
      </c>
      <c r="E35" s="83">
        <v>1</v>
      </c>
      <c r="F35" s="84">
        <v>1</v>
      </c>
      <c r="G35" s="85">
        <v>1</v>
      </c>
      <c r="H35" s="189">
        <v>2</v>
      </c>
      <c r="I35" s="161">
        <v>1</v>
      </c>
      <c r="J35" s="84"/>
      <c r="K35" s="86">
        <v>1</v>
      </c>
      <c r="L35" s="87">
        <v>2</v>
      </c>
      <c r="M35" s="86">
        <v>1</v>
      </c>
      <c r="N35" s="189">
        <v>1</v>
      </c>
      <c r="O35" s="161">
        <v>1</v>
      </c>
      <c r="P35" s="189">
        <v>2</v>
      </c>
      <c r="Q35" s="166" t="str">
        <f t="shared" si="4"/>
        <v>да</v>
      </c>
      <c r="R35" s="167" t="str">
        <f t="shared" si="5"/>
        <v>да</v>
      </c>
      <c r="S35" s="167" t="str">
        <f t="shared" si="6"/>
        <v>да</v>
      </c>
      <c r="T35" s="168" t="str">
        <f t="shared" si="7"/>
        <v>да</v>
      </c>
      <c r="U35" s="23">
        <f t="shared" si="2"/>
        <v>14</v>
      </c>
      <c r="V35" s="24" t="str">
        <f t="shared" si="3"/>
        <v>Повышенный</v>
      </c>
      <c r="W35" s="25" t="str">
        <f t="shared" si="8"/>
        <v>нет</v>
      </c>
      <c r="X35" s="26">
        <f t="shared" si="9"/>
        <v>0</v>
      </c>
    </row>
    <row r="36" spans="1:24" ht="15">
      <c r="A36" s="88">
        <v>22</v>
      </c>
      <c r="B36" s="89" t="s">
        <v>154</v>
      </c>
      <c r="C36" s="90"/>
      <c r="D36" s="91">
        <v>4</v>
      </c>
      <c r="E36" s="92">
        <v>1</v>
      </c>
      <c r="F36" s="93">
        <v>1</v>
      </c>
      <c r="G36" s="94">
        <v>1</v>
      </c>
      <c r="H36" s="190">
        <v>2</v>
      </c>
      <c r="I36" s="162">
        <v>1</v>
      </c>
      <c r="J36" s="93"/>
      <c r="K36" s="95"/>
      <c r="L36" s="96">
        <v>2</v>
      </c>
      <c r="M36" s="95">
        <v>1</v>
      </c>
      <c r="N36" s="190">
        <v>1</v>
      </c>
      <c r="O36" s="162">
        <v>1</v>
      </c>
      <c r="P36" s="190">
        <v>2</v>
      </c>
      <c r="Q36" s="169" t="str">
        <f t="shared" si="4"/>
        <v>да</v>
      </c>
      <c r="R36" s="170" t="str">
        <f t="shared" si="5"/>
        <v>нет</v>
      </c>
      <c r="S36" s="170" t="str">
        <f t="shared" si="6"/>
        <v>да</v>
      </c>
      <c r="T36" s="171" t="str">
        <f t="shared" si="7"/>
        <v>да</v>
      </c>
      <c r="U36" s="27">
        <f t="shared" si="2"/>
        <v>13</v>
      </c>
      <c r="V36" s="28" t="str">
        <f t="shared" si="3"/>
        <v>Повышенный</v>
      </c>
      <c r="W36" s="29" t="str">
        <f t="shared" si="8"/>
        <v>нет</v>
      </c>
      <c r="X36" s="30">
        <f t="shared" si="9"/>
        <v>0</v>
      </c>
    </row>
    <row r="37" spans="1:24" ht="15">
      <c r="A37" s="88">
        <v>23</v>
      </c>
      <c r="B37" s="89" t="s">
        <v>155</v>
      </c>
      <c r="C37" s="90"/>
      <c r="D37" s="91">
        <v>2</v>
      </c>
      <c r="E37" s="92">
        <v>1</v>
      </c>
      <c r="F37" s="93">
        <v>1</v>
      </c>
      <c r="G37" s="94">
        <v>1</v>
      </c>
      <c r="H37" s="190">
        <v>2</v>
      </c>
      <c r="I37" s="162">
        <v>1</v>
      </c>
      <c r="J37" s="93">
        <v>2</v>
      </c>
      <c r="K37" s="95">
        <v>1</v>
      </c>
      <c r="L37" s="96">
        <v>2</v>
      </c>
      <c r="M37" s="95">
        <v>1</v>
      </c>
      <c r="N37" s="190">
        <v>1</v>
      </c>
      <c r="O37" s="162">
        <v>1</v>
      </c>
      <c r="P37" s="190"/>
      <c r="Q37" s="169" t="str">
        <f t="shared" si="4"/>
        <v>да</v>
      </c>
      <c r="R37" s="170" t="str">
        <f t="shared" si="5"/>
        <v>да</v>
      </c>
      <c r="S37" s="170" t="str">
        <f t="shared" si="6"/>
        <v>да</v>
      </c>
      <c r="T37" s="171" t="str">
        <f t="shared" si="7"/>
        <v>нет</v>
      </c>
      <c r="U37" s="27">
        <f t="shared" si="2"/>
        <v>14</v>
      </c>
      <c r="V37" s="28" t="str">
        <f t="shared" si="3"/>
        <v>Повышенный</v>
      </c>
      <c r="W37" s="29" t="str">
        <f t="shared" si="8"/>
        <v>нет</v>
      </c>
      <c r="X37" s="30">
        <f t="shared" si="9"/>
        <v>0</v>
      </c>
    </row>
    <row r="38" spans="1:24" ht="15">
      <c r="A38" s="88">
        <v>24</v>
      </c>
      <c r="B38" s="89" t="s">
        <v>156</v>
      </c>
      <c r="C38" s="90"/>
      <c r="D38" s="91">
        <v>3</v>
      </c>
      <c r="E38" s="92">
        <v>1</v>
      </c>
      <c r="F38" s="93">
        <v>1</v>
      </c>
      <c r="G38" s="94">
        <v>1</v>
      </c>
      <c r="H38" s="190">
        <v>2</v>
      </c>
      <c r="I38" s="162">
        <v>1</v>
      </c>
      <c r="J38" s="93"/>
      <c r="K38" s="95"/>
      <c r="L38" s="96">
        <v>1</v>
      </c>
      <c r="M38" s="95"/>
      <c r="N38" s="190">
        <v>1</v>
      </c>
      <c r="O38" s="162">
        <v>1</v>
      </c>
      <c r="P38" s="190">
        <v>3</v>
      </c>
      <c r="Q38" s="169" t="str">
        <f t="shared" si="4"/>
        <v>да</v>
      </c>
      <c r="R38" s="170" t="str">
        <f t="shared" si="5"/>
        <v>нет</v>
      </c>
      <c r="S38" s="170" t="str">
        <f t="shared" si="6"/>
        <v>да</v>
      </c>
      <c r="T38" s="171" t="str">
        <f t="shared" si="7"/>
        <v>да</v>
      </c>
      <c r="U38" s="27">
        <f t="shared" si="2"/>
        <v>12</v>
      </c>
      <c r="V38" s="28" t="str">
        <f t="shared" si="3"/>
        <v>Повышенный</v>
      </c>
      <c r="W38" s="29" t="str">
        <f t="shared" si="8"/>
        <v>нет</v>
      </c>
      <c r="X38" s="30">
        <f t="shared" si="9"/>
        <v>0</v>
      </c>
    </row>
    <row r="39" spans="1:24" ht="15.75" thickBot="1">
      <c r="A39" s="97">
        <v>25</v>
      </c>
      <c r="B39" s="98" t="s">
        <v>157</v>
      </c>
      <c r="C39" s="99"/>
      <c r="D39" s="100">
        <v>3</v>
      </c>
      <c r="E39" s="101">
        <v>1</v>
      </c>
      <c r="F39" s="102"/>
      <c r="G39" s="103"/>
      <c r="H39" s="191">
        <v>2</v>
      </c>
      <c r="I39" s="163">
        <v>1</v>
      </c>
      <c r="J39" s="102">
        <v>1</v>
      </c>
      <c r="K39" s="104"/>
      <c r="L39" s="105"/>
      <c r="M39" s="104"/>
      <c r="N39" s="191">
        <v>1</v>
      </c>
      <c r="O39" s="163"/>
      <c r="P39" s="191">
        <v>2</v>
      </c>
      <c r="Q39" s="172" t="str">
        <f t="shared" si="4"/>
        <v>да</v>
      </c>
      <c r="R39" s="173" t="str">
        <f t="shared" si="5"/>
        <v>да</v>
      </c>
      <c r="S39" s="173" t="str">
        <f t="shared" si="6"/>
        <v>нет</v>
      </c>
      <c r="T39" s="174" t="str">
        <f t="shared" si="7"/>
        <v>да</v>
      </c>
      <c r="U39" s="31">
        <f t="shared" si="2"/>
        <v>8</v>
      </c>
      <c r="V39" s="32" t="str">
        <f t="shared" si="3"/>
        <v>Базовый</v>
      </c>
      <c r="W39" s="33" t="str">
        <f t="shared" si="8"/>
        <v>нет</v>
      </c>
      <c r="X39" s="34">
        <f t="shared" si="9"/>
        <v>0</v>
      </c>
    </row>
    <row r="40" spans="1:24" ht="15">
      <c r="A40" s="79">
        <v>26</v>
      </c>
      <c r="B40" s="80" t="s">
        <v>158</v>
      </c>
      <c r="C40" s="81"/>
      <c r="D40" s="82">
        <v>3</v>
      </c>
      <c r="E40" s="83">
        <v>1</v>
      </c>
      <c r="F40" s="84">
        <v>1</v>
      </c>
      <c r="G40" s="85">
        <v>1</v>
      </c>
      <c r="H40" s="189">
        <v>2</v>
      </c>
      <c r="I40" s="161">
        <v>1</v>
      </c>
      <c r="J40" s="84"/>
      <c r="K40" s="86"/>
      <c r="L40" s="87">
        <v>1</v>
      </c>
      <c r="M40" s="86"/>
      <c r="N40" s="189"/>
      <c r="O40" s="161">
        <v>1</v>
      </c>
      <c r="P40" s="189"/>
      <c r="Q40" s="166" t="str">
        <f t="shared" si="4"/>
        <v>да</v>
      </c>
      <c r="R40" s="167" t="str">
        <f t="shared" si="5"/>
        <v>нет</v>
      </c>
      <c r="S40" s="167" t="str">
        <f t="shared" si="6"/>
        <v>нет</v>
      </c>
      <c r="T40" s="168" t="str">
        <f t="shared" si="7"/>
        <v>нет</v>
      </c>
      <c r="U40" s="23">
        <f t="shared" si="2"/>
        <v>8</v>
      </c>
      <c r="V40" s="24" t="str">
        <f t="shared" si="3"/>
        <v>Базовый</v>
      </c>
      <c r="W40" s="25" t="str">
        <f t="shared" si="8"/>
        <v>нет</v>
      </c>
      <c r="X40" s="26">
        <f aca="true" t="shared" si="10" ref="X40:X54">IF(W40="","",IF(W40="нет",0,1))</f>
        <v>0</v>
      </c>
    </row>
    <row r="41" spans="1:24" ht="15">
      <c r="A41" s="88">
        <v>27</v>
      </c>
      <c r="B41" s="89" t="s">
        <v>159</v>
      </c>
      <c r="C41" s="90"/>
      <c r="D41" s="91">
        <v>1</v>
      </c>
      <c r="E41" s="92">
        <v>1</v>
      </c>
      <c r="F41" s="93">
        <v>1</v>
      </c>
      <c r="G41" s="94">
        <v>1</v>
      </c>
      <c r="H41" s="190">
        <v>2</v>
      </c>
      <c r="I41" s="162"/>
      <c r="J41" s="93">
        <v>1</v>
      </c>
      <c r="K41" s="95"/>
      <c r="L41" s="96">
        <v>1</v>
      </c>
      <c r="M41" s="95">
        <v>1</v>
      </c>
      <c r="N41" s="190">
        <v>1</v>
      </c>
      <c r="O41" s="162">
        <v>1</v>
      </c>
      <c r="P41" s="190">
        <v>3</v>
      </c>
      <c r="Q41" s="169" t="str">
        <f t="shared" si="4"/>
        <v>да</v>
      </c>
      <c r="R41" s="170" t="str">
        <f t="shared" si="5"/>
        <v>нет</v>
      </c>
      <c r="S41" s="170" t="str">
        <f t="shared" si="6"/>
        <v>да</v>
      </c>
      <c r="T41" s="171" t="str">
        <f t="shared" si="7"/>
        <v>да</v>
      </c>
      <c r="U41" s="27">
        <f t="shared" si="2"/>
        <v>13</v>
      </c>
      <c r="V41" s="28" t="str">
        <f t="shared" si="3"/>
        <v>Повышенный</v>
      </c>
      <c r="W41" s="29" t="str">
        <f t="shared" si="8"/>
        <v>нет</v>
      </c>
      <c r="X41" s="30">
        <f t="shared" si="10"/>
        <v>0</v>
      </c>
    </row>
    <row r="42" spans="1:24" ht="15">
      <c r="A42" s="88">
        <v>28</v>
      </c>
      <c r="B42" s="89" t="s">
        <v>160</v>
      </c>
      <c r="C42" s="90"/>
      <c r="D42" s="91">
        <v>1</v>
      </c>
      <c r="E42" s="92">
        <v>1</v>
      </c>
      <c r="F42" s="93">
        <v>1</v>
      </c>
      <c r="G42" s="94">
        <v>1</v>
      </c>
      <c r="H42" s="190">
        <v>2</v>
      </c>
      <c r="I42" s="162">
        <v>1</v>
      </c>
      <c r="J42" s="93"/>
      <c r="K42" s="95"/>
      <c r="L42" s="96">
        <v>1</v>
      </c>
      <c r="M42" s="95">
        <v>1</v>
      </c>
      <c r="N42" s="190"/>
      <c r="O42" s="162">
        <v>1</v>
      </c>
      <c r="P42" s="190">
        <v>3</v>
      </c>
      <c r="Q42" s="169" t="str">
        <f t="shared" si="4"/>
        <v>да</v>
      </c>
      <c r="R42" s="170" t="str">
        <f t="shared" si="5"/>
        <v>нет</v>
      </c>
      <c r="S42" s="170" t="str">
        <f t="shared" si="6"/>
        <v>да</v>
      </c>
      <c r="T42" s="171" t="str">
        <f t="shared" si="7"/>
        <v>да</v>
      </c>
      <c r="U42" s="27">
        <f t="shared" si="2"/>
        <v>12</v>
      </c>
      <c r="V42" s="28" t="str">
        <f t="shared" si="3"/>
        <v>Повышенный</v>
      </c>
      <c r="W42" s="29" t="str">
        <f t="shared" si="8"/>
        <v>нет</v>
      </c>
      <c r="X42" s="30">
        <f t="shared" si="10"/>
        <v>0</v>
      </c>
    </row>
    <row r="43" spans="1:24" ht="15">
      <c r="A43" s="88">
        <v>29</v>
      </c>
      <c r="B43" s="89"/>
      <c r="C43" s="90"/>
      <c r="D43" s="91"/>
      <c r="E43" s="92"/>
      <c r="F43" s="93"/>
      <c r="G43" s="94"/>
      <c r="H43" s="190"/>
      <c r="I43" s="162"/>
      <c r="J43" s="93"/>
      <c r="K43" s="95"/>
      <c r="L43" s="96"/>
      <c r="M43" s="95"/>
      <c r="N43" s="190"/>
      <c r="O43" s="162"/>
      <c r="P43" s="190"/>
      <c r="Q43" s="169">
        <f t="shared" si="4"/>
      </c>
      <c r="R43" s="170">
        <f t="shared" si="5"/>
      </c>
      <c r="S43" s="170">
        <f t="shared" si="6"/>
      </c>
      <c r="T43" s="171">
        <f t="shared" si="7"/>
      </c>
      <c r="U43" s="27">
        <f t="shared" si="2"/>
      </c>
      <c r="V43" s="28">
        <f t="shared" si="3"/>
      </c>
      <c r="W43" s="29">
        <f t="shared" si="8"/>
      </c>
      <c r="X43" s="30">
        <f t="shared" si="10"/>
      </c>
    </row>
    <row r="44" spans="1:24" ht="15.75" thickBot="1">
      <c r="A44" s="97">
        <v>30</v>
      </c>
      <c r="B44" s="98"/>
      <c r="C44" s="99"/>
      <c r="D44" s="100"/>
      <c r="E44" s="101"/>
      <c r="F44" s="102"/>
      <c r="G44" s="103"/>
      <c r="H44" s="191"/>
      <c r="I44" s="163"/>
      <c r="J44" s="102"/>
      <c r="K44" s="104"/>
      <c r="L44" s="105"/>
      <c r="M44" s="104"/>
      <c r="N44" s="191"/>
      <c r="O44" s="163"/>
      <c r="P44" s="191"/>
      <c r="Q44" s="172">
        <f t="shared" si="4"/>
      </c>
      <c r="R44" s="173">
        <f t="shared" si="5"/>
      </c>
      <c r="S44" s="173">
        <f t="shared" si="6"/>
      </c>
      <c r="T44" s="174">
        <f t="shared" si="7"/>
      </c>
      <c r="U44" s="31">
        <f t="shared" si="2"/>
      </c>
      <c r="V44" s="32">
        <f t="shared" si="3"/>
      </c>
      <c r="W44" s="33">
        <f t="shared" si="8"/>
      </c>
      <c r="X44" s="34">
        <f t="shared" si="10"/>
      </c>
    </row>
    <row r="45" spans="1:24" ht="15">
      <c r="A45" s="79">
        <v>31</v>
      </c>
      <c r="B45" s="80"/>
      <c r="C45" s="81"/>
      <c r="D45" s="82"/>
      <c r="E45" s="83"/>
      <c r="F45" s="84"/>
      <c r="G45" s="85"/>
      <c r="H45" s="189"/>
      <c r="I45" s="161"/>
      <c r="J45" s="84"/>
      <c r="K45" s="86"/>
      <c r="L45" s="87"/>
      <c r="M45" s="86"/>
      <c r="N45" s="189"/>
      <c r="O45" s="161"/>
      <c r="P45" s="189"/>
      <c r="Q45" s="166">
        <f t="shared" si="4"/>
      </c>
      <c r="R45" s="167">
        <f t="shared" si="5"/>
      </c>
      <c r="S45" s="167">
        <f t="shared" si="6"/>
      </c>
      <c r="T45" s="168">
        <f t="shared" si="7"/>
      </c>
      <c r="U45" s="23">
        <f t="shared" si="2"/>
      </c>
      <c r="V45" s="24">
        <f t="shared" si="3"/>
      </c>
      <c r="W45" s="25">
        <f t="shared" si="8"/>
      </c>
      <c r="X45" s="26">
        <f t="shared" si="10"/>
      </c>
    </row>
    <row r="46" spans="1:24" ht="15">
      <c r="A46" s="88">
        <v>32</v>
      </c>
      <c r="B46" s="89"/>
      <c r="C46" s="90"/>
      <c r="D46" s="91"/>
      <c r="E46" s="92"/>
      <c r="F46" s="93"/>
      <c r="G46" s="94"/>
      <c r="H46" s="190"/>
      <c r="I46" s="162"/>
      <c r="J46" s="93"/>
      <c r="K46" s="95"/>
      <c r="L46" s="96"/>
      <c r="M46" s="95"/>
      <c r="N46" s="190"/>
      <c r="O46" s="162"/>
      <c r="P46" s="190"/>
      <c r="Q46" s="169">
        <f t="shared" si="4"/>
      </c>
      <c r="R46" s="170">
        <f t="shared" si="5"/>
      </c>
      <c r="S46" s="170">
        <f t="shared" si="6"/>
      </c>
      <c r="T46" s="171">
        <f t="shared" si="7"/>
      </c>
      <c r="U46" s="27">
        <f t="shared" si="2"/>
      </c>
      <c r="V46" s="28">
        <f t="shared" si="3"/>
      </c>
      <c r="W46" s="29">
        <f t="shared" si="8"/>
      </c>
      <c r="X46" s="30">
        <f t="shared" si="10"/>
      </c>
    </row>
    <row r="47" spans="1:24" ht="15">
      <c r="A47" s="88">
        <v>33</v>
      </c>
      <c r="B47" s="89"/>
      <c r="C47" s="90"/>
      <c r="D47" s="91"/>
      <c r="E47" s="92"/>
      <c r="F47" s="93"/>
      <c r="G47" s="94"/>
      <c r="H47" s="190"/>
      <c r="I47" s="162"/>
      <c r="J47" s="93"/>
      <c r="K47" s="95"/>
      <c r="L47" s="96"/>
      <c r="M47" s="95"/>
      <c r="N47" s="190"/>
      <c r="O47" s="162"/>
      <c r="P47" s="190"/>
      <c r="Q47" s="169">
        <f t="shared" si="4"/>
      </c>
      <c r="R47" s="170">
        <f t="shared" si="5"/>
      </c>
      <c r="S47" s="170">
        <f t="shared" si="6"/>
      </c>
      <c r="T47" s="171">
        <f t="shared" si="7"/>
      </c>
      <c r="U47" s="27">
        <f t="shared" si="2"/>
      </c>
      <c r="V47" s="28">
        <f t="shared" si="3"/>
      </c>
      <c r="W47" s="29">
        <f t="shared" si="8"/>
      </c>
      <c r="X47" s="30">
        <f t="shared" si="10"/>
      </c>
    </row>
    <row r="48" spans="1:24" ht="15">
      <c r="A48" s="88">
        <v>34</v>
      </c>
      <c r="B48" s="89"/>
      <c r="C48" s="90"/>
      <c r="D48" s="91"/>
      <c r="E48" s="92"/>
      <c r="F48" s="93"/>
      <c r="G48" s="94"/>
      <c r="H48" s="190"/>
      <c r="I48" s="162"/>
      <c r="J48" s="93"/>
      <c r="K48" s="95"/>
      <c r="L48" s="96"/>
      <c r="M48" s="95"/>
      <c r="N48" s="190"/>
      <c r="O48" s="162"/>
      <c r="P48" s="190"/>
      <c r="Q48" s="169">
        <f t="shared" si="4"/>
      </c>
      <c r="R48" s="170">
        <f t="shared" si="5"/>
      </c>
      <c r="S48" s="170">
        <f t="shared" si="6"/>
      </c>
      <c r="T48" s="171">
        <f t="shared" si="7"/>
      </c>
      <c r="U48" s="27">
        <f t="shared" si="2"/>
      </c>
      <c r="V48" s="28">
        <f t="shared" si="3"/>
      </c>
      <c r="W48" s="29">
        <f t="shared" si="8"/>
      </c>
      <c r="X48" s="30">
        <f t="shared" si="10"/>
      </c>
    </row>
    <row r="49" spans="1:24" ht="15.75" thickBot="1">
      <c r="A49" s="97">
        <v>35</v>
      </c>
      <c r="B49" s="98"/>
      <c r="C49" s="99"/>
      <c r="D49" s="100"/>
      <c r="E49" s="101"/>
      <c r="F49" s="102"/>
      <c r="G49" s="103"/>
      <c r="H49" s="191"/>
      <c r="I49" s="163"/>
      <c r="J49" s="102"/>
      <c r="K49" s="104"/>
      <c r="L49" s="105"/>
      <c r="M49" s="104"/>
      <c r="N49" s="191"/>
      <c r="O49" s="163"/>
      <c r="P49" s="191"/>
      <c r="Q49" s="172">
        <f t="shared" si="4"/>
      </c>
      <c r="R49" s="173">
        <f t="shared" si="5"/>
      </c>
      <c r="S49" s="173">
        <f t="shared" si="6"/>
      </c>
      <c r="T49" s="174">
        <f t="shared" si="7"/>
      </c>
      <c r="U49" s="31">
        <f t="shared" si="2"/>
      </c>
      <c r="V49" s="32">
        <f t="shared" si="3"/>
      </c>
      <c r="W49" s="33">
        <f t="shared" si="8"/>
      </c>
      <c r="X49" s="34">
        <f t="shared" si="10"/>
      </c>
    </row>
    <row r="50" spans="1:24" ht="15">
      <c r="A50" s="79">
        <v>36</v>
      </c>
      <c r="B50" s="80"/>
      <c r="C50" s="81"/>
      <c r="D50" s="82"/>
      <c r="E50" s="83"/>
      <c r="F50" s="84"/>
      <c r="G50" s="85"/>
      <c r="H50" s="189"/>
      <c r="I50" s="161"/>
      <c r="J50" s="84"/>
      <c r="K50" s="86"/>
      <c r="L50" s="87"/>
      <c r="M50" s="86"/>
      <c r="N50" s="189"/>
      <c r="O50" s="161"/>
      <c r="P50" s="189"/>
      <c r="Q50" s="166">
        <f t="shared" si="4"/>
      </c>
      <c r="R50" s="167">
        <f t="shared" si="5"/>
      </c>
      <c r="S50" s="167">
        <f t="shared" si="6"/>
      </c>
      <c r="T50" s="168">
        <f t="shared" si="7"/>
      </c>
      <c r="U50" s="23">
        <f t="shared" si="2"/>
      </c>
      <c r="V50" s="24">
        <f t="shared" si="3"/>
      </c>
      <c r="W50" s="25">
        <f t="shared" si="8"/>
      </c>
      <c r="X50" s="26">
        <f t="shared" si="10"/>
      </c>
    </row>
    <row r="51" spans="1:24" ht="15">
      <c r="A51" s="88">
        <v>37</v>
      </c>
      <c r="B51" s="89"/>
      <c r="C51" s="90"/>
      <c r="D51" s="91"/>
      <c r="E51" s="92"/>
      <c r="F51" s="93"/>
      <c r="G51" s="94"/>
      <c r="H51" s="190"/>
      <c r="I51" s="162"/>
      <c r="J51" s="93"/>
      <c r="K51" s="95"/>
      <c r="L51" s="96"/>
      <c r="M51" s="95"/>
      <c r="N51" s="190"/>
      <c r="O51" s="162"/>
      <c r="P51" s="190"/>
      <c r="Q51" s="169">
        <f t="shared" si="4"/>
      </c>
      <c r="R51" s="170">
        <f t="shared" si="5"/>
      </c>
      <c r="S51" s="170">
        <f t="shared" si="6"/>
      </c>
      <c r="T51" s="171">
        <f t="shared" si="7"/>
      </c>
      <c r="U51" s="27">
        <f t="shared" si="2"/>
      </c>
      <c r="V51" s="28">
        <f t="shared" si="3"/>
      </c>
      <c r="W51" s="29">
        <f t="shared" si="8"/>
      </c>
      <c r="X51" s="30">
        <f t="shared" si="10"/>
      </c>
    </row>
    <row r="52" spans="1:24" ht="15">
      <c r="A52" s="88">
        <v>38</v>
      </c>
      <c r="B52" s="89"/>
      <c r="C52" s="90"/>
      <c r="D52" s="91"/>
      <c r="E52" s="92"/>
      <c r="F52" s="93"/>
      <c r="G52" s="94"/>
      <c r="H52" s="190"/>
      <c r="I52" s="162"/>
      <c r="J52" s="93"/>
      <c r="K52" s="95"/>
      <c r="L52" s="96"/>
      <c r="M52" s="95"/>
      <c r="N52" s="190"/>
      <c r="O52" s="162"/>
      <c r="P52" s="190"/>
      <c r="Q52" s="169">
        <f t="shared" si="4"/>
      </c>
      <c r="R52" s="170">
        <f t="shared" si="5"/>
      </c>
      <c r="S52" s="170">
        <f t="shared" si="6"/>
      </c>
      <c r="T52" s="171">
        <f t="shared" si="7"/>
      </c>
      <c r="U52" s="27">
        <f t="shared" si="2"/>
      </c>
      <c r="V52" s="28">
        <f t="shared" si="3"/>
      </c>
      <c r="W52" s="29">
        <f t="shared" si="8"/>
      </c>
      <c r="X52" s="30">
        <f t="shared" si="10"/>
      </c>
    </row>
    <row r="53" spans="1:24" ht="15">
      <c r="A53" s="88">
        <v>39</v>
      </c>
      <c r="B53" s="89"/>
      <c r="C53" s="90"/>
      <c r="D53" s="91"/>
      <c r="E53" s="92"/>
      <c r="F53" s="93"/>
      <c r="G53" s="94"/>
      <c r="H53" s="190"/>
      <c r="I53" s="162"/>
      <c r="J53" s="93"/>
      <c r="K53" s="95"/>
      <c r="L53" s="96"/>
      <c r="M53" s="95"/>
      <c r="N53" s="190"/>
      <c r="O53" s="162"/>
      <c r="P53" s="190"/>
      <c r="Q53" s="169">
        <f t="shared" si="4"/>
      </c>
      <c r="R53" s="170">
        <f t="shared" si="5"/>
      </c>
      <c r="S53" s="170">
        <f t="shared" si="6"/>
      </c>
      <c r="T53" s="171">
        <f t="shared" si="7"/>
      </c>
      <c r="U53" s="27">
        <f t="shared" si="2"/>
      </c>
      <c r="V53" s="28">
        <f t="shared" si="3"/>
      </c>
      <c r="W53" s="29">
        <f t="shared" si="8"/>
      </c>
      <c r="X53" s="30">
        <f t="shared" si="10"/>
      </c>
    </row>
    <row r="54" spans="1:24" ht="15.75" thickBot="1">
      <c r="A54" s="97">
        <v>40</v>
      </c>
      <c r="B54" s="98"/>
      <c r="C54" s="99"/>
      <c r="D54" s="100"/>
      <c r="E54" s="101"/>
      <c r="F54" s="102"/>
      <c r="G54" s="103"/>
      <c r="H54" s="191"/>
      <c r="I54" s="163"/>
      <c r="J54" s="102"/>
      <c r="K54" s="104"/>
      <c r="L54" s="105"/>
      <c r="M54" s="104"/>
      <c r="N54" s="191"/>
      <c r="O54" s="163"/>
      <c r="P54" s="191"/>
      <c r="Q54" s="172">
        <f t="shared" si="4"/>
      </c>
      <c r="R54" s="173">
        <f t="shared" si="5"/>
      </c>
      <c r="S54" s="173">
        <f t="shared" si="6"/>
      </c>
      <c r="T54" s="174">
        <f t="shared" si="7"/>
      </c>
      <c r="U54" s="31">
        <f t="shared" si="2"/>
      </c>
      <c r="V54" s="32">
        <f t="shared" si="3"/>
      </c>
      <c r="W54" s="33">
        <f t="shared" si="8"/>
      </c>
      <c r="X54" s="34">
        <f t="shared" si="10"/>
      </c>
    </row>
    <row r="56" spans="2:4" ht="15">
      <c r="B56" s="9" t="s">
        <v>89</v>
      </c>
      <c r="D56" s="9" t="s">
        <v>85</v>
      </c>
    </row>
    <row r="57" spans="2:4" ht="15">
      <c r="B57" s="9">
        <v>1</v>
      </c>
      <c r="D57" s="9" t="s">
        <v>84</v>
      </c>
    </row>
    <row r="58" spans="2:4" ht="15">
      <c r="B58" s="9">
        <v>2</v>
      </c>
      <c r="D58" s="9" t="s">
        <v>86</v>
      </c>
    </row>
  </sheetData>
  <sheetProtection/>
  <mergeCells count="1">
    <mergeCell ref="Q13:T13"/>
  </mergeCells>
  <conditionalFormatting sqref="E15:P54">
    <cfRule type="expression" priority="11" dxfId="1" stopIfTrue="1">
      <formula>E15&gt;E$11</formula>
    </cfRule>
  </conditionalFormatting>
  <conditionalFormatting sqref="D6 E5 K1 N1">
    <cfRule type="containsBlanks" priority="6" dxfId="1" stopIfTrue="1">
      <formula>LEN(TRIM(D1))=0</formula>
    </cfRule>
  </conditionalFormatting>
  <conditionalFormatting sqref="C15:C54">
    <cfRule type="expression" priority="332" dxfId="1">
      <formula>AND(SUM($D15:$P15)&lt;&gt;0,$C15="")</formula>
    </cfRule>
  </conditionalFormatting>
  <conditionalFormatting sqref="D15:P54">
    <cfRule type="expression" priority="333" dxfId="1" stopIfTrue="1">
      <formula>AND($B15&lt;&gt;"",$C15="да",$D15="")</formula>
    </cfRule>
    <cfRule type="expression" priority="334" dxfId="0" stopIfTrue="1">
      <formula>AND(SUM($D15)=0,COUNTA($E15:$P15)&gt;0)</formula>
    </cfRule>
  </conditionalFormatting>
  <dataValidations count="5">
    <dataValidation errorStyle="warning" type="list" allowBlank="1" showInputMessage="1" showErrorMessage="1" sqref="C15:C54 Q15:T54">
      <formula1>"да,нет"</formula1>
    </dataValidation>
    <dataValidation type="list" allowBlank="1" showErrorMessage="1" promptTitle="Введите тип класса" prompt="общ - общеобразовательный класс;&#10;пил - пилотный класс по введению ФГОС ООО" sqref="D6">
      <formula1>$X$3:$X$4</formula1>
    </dataValidation>
    <dataValidation allowBlank="1" showInputMessage="1" showErrorMessage="1" prompt="Укажите наименование образовательной организации, например, СОШ №3" sqref="N1"/>
    <dataValidation allowBlank="1" showInputMessage="1" prompt="Укажите класс с литерой (если есть)" sqref="K1"/>
    <dataValidation type="whole" allowBlank="1" showInputMessage="1" showErrorMessage="1" sqref="E15:P54">
      <formula1>0</formula1>
      <formula2>E$11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view="pageBreakPreview" zoomScale="90" zoomScaleSheetLayoutView="90" zoomScalePageLayoutView="0" workbookViewId="0" topLeftCell="A1">
      <selection activeCell="B15" sqref="B15"/>
    </sheetView>
  </sheetViews>
  <sheetFormatPr defaultColWidth="9.140625" defaultRowHeight="15"/>
  <cols>
    <col min="1" max="1" width="4.7109375" style="9" customWidth="1"/>
    <col min="2" max="2" width="21.8515625" style="9" customWidth="1"/>
    <col min="3" max="3" width="8.28125" style="9" hidden="1" customWidth="1"/>
    <col min="4" max="4" width="7.57421875" style="9" customWidth="1"/>
    <col min="5" max="16" width="6.140625" style="9" customWidth="1"/>
    <col min="17" max="17" width="5.8515625" style="9" customWidth="1"/>
    <col min="18" max="18" width="12.57421875" style="9" bestFit="1" customWidth="1"/>
    <col min="19" max="19" width="12.00390625" style="9" bestFit="1" customWidth="1"/>
    <col min="20" max="20" width="12.8515625" style="9" bestFit="1" customWidth="1"/>
    <col min="21" max="21" width="6.00390625" style="9" customWidth="1"/>
    <col min="22" max="22" width="12.57421875" style="9" customWidth="1"/>
    <col min="23" max="23" width="17.7109375" style="9" customWidth="1"/>
    <col min="24" max="24" width="12.7109375" style="9" hidden="1" customWidth="1"/>
    <col min="25" max="16384" width="9.140625" style="9" customWidth="1"/>
  </cols>
  <sheetData>
    <row r="1" spans="1:23" ht="15">
      <c r="A1" s="39"/>
      <c r="B1" s="39"/>
      <c r="C1" s="39"/>
      <c r="D1" s="39"/>
      <c r="E1" s="39"/>
      <c r="F1" s="39"/>
      <c r="G1" s="39"/>
      <c r="H1" s="39"/>
      <c r="I1" s="39"/>
      <c r="J1" s="77" t="s">
        <v>112</v>
      </c>
      <c r="K1" s="109"/>
      <c r="L1" s="39" t="s">
        <v>16</v>
      </c>
      <c r="N1" s="110"/>
      <c r="W1" s="43" t="s">
        <v>0</v>
      </c>
    </row>
    <row r="2" spans="1:24" ht="15">
      <c r="A2" s="40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X2" s="9" t="s">
        <v>8</v>
      </c>
    </row>
    <row r="3" spans="1:24" ht="15">
      <c r="A3" s="39"/>
      <c r="B3" s="39"/>
      <c r="C3" s="41"/>
      <c r="D3" s="41" t="s">
        <v>5</v>
      </c>
      <c r="E3" s="42" t="s">
        <v>128</v>
      </c>
      <c r="F3" s="42"/>
      <c r="G3" s="42"/>
      <c r="H3" s="42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9" t="s">
        <v>24</v>
      </c>
    </row>
    <row r="4" spans="1:24" ht="15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9" t="s">
        <v>110</v>
      </c>
    </row>
    <row r="5" spans="1:22" ht="15">
      <c r="A5" s="57"/>
      <c r="B5" s="57"/>
      <c r="C5" s="57"/>
      <c r="D5" s="41" t="s">
        <v>111</v>
      </c>
      <c r="E5" s="108"/>
      <c r="F5" s="42"/>
      <c r="G5" s="42"/>
      <c r="H5" s="42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11" t="s">
        <v>14</v>
      </c>
      <c r="V5" s="11" t="s">
        <v>117</v>
      </c>
    </row>
    <row r="6" spans="1:22" ht="15">
      <c r="A6" s="12"/>
      <c r="B6" s="69" t="s">
        <v>8</v>
      </c>
      <c r="D6" s="108"/>
      <c r="E6" s="10"/>
      <c r="F6" s="10"/>
      <c r="U6" s="13"/>
      <c r="V6" s="13"/>
    </row>
    <row r="7" spans="1:22" ht="15">
      <c r="A7" s="14"/>
      <c r="B7" s="9" t="s">
        <v>11</v>
      </c>
      <c r="U7" s="15">
        <v>16</v>
      </c>
      <c r="V7" s="13" t="s">
        <v>113</v>
      </c>
    </row>
    <row r="8" spans="1:22" ht="15">
      <c r="A8" s="14"/>
      <c r="B8" s="9" t="s">
        <v>15</v>
      </c>
      <c r="U8" s="15">
        <v>12</v>
      </c>
      <c r="V8" s="13" t="s">
        <v>114</v>
      </c>
    </row>
    <row r="9" spans="1:22" ht="15">
      <c r="A9" s="14"/>
      <c r="B9" s="16" t="s">
        <v>12</v>
      </c>
      <c r="U9" s="15">
        <v>6</v>
      </c>
      <c r="V9" s="13" t="s">
        <v>115</v>
      </c>
    </row>
    <row r="10" spans="1:24" ht="15.75" thickBot="1">
      <c r="A10" s="14"/>
      <c r="B10" s="9" t="s">
        <v>79</v>
      </c>
      <c r="U10" s="15">
        <v>0</v>
      </c>
      <c r="V10" s="13" t="s">
        <v>116</v>
      </c>
      <c r="W10" s="17"/>
      <c r="X10" s="17"/>
    </row>
    <row r="11" spans="1:24" ht="15">
      <c r="A11" s="12"/>
      <c r="B11" s="13"/>
      <c r="C11" s="13"/>
      <c r="D11" s="176" t="s">
        <v>13</v>
      </c>
      <c r="E11" s="181">
        <v>1</v>
      </c>
      <c r="F11" s="182">
        <v>1</v>
      </c>
      <c r="G11" s="182">
        <v>1</v>
      </c>
      <c r="H11" s="183">
        <v>2</v>
      </c>
      <c r="I11" s="194">
        <v>1</v>
      </c>
      <c r="J11" s="195">
        <v>2</v>
      </c>
      <c r="K11" s="196">
        <v>1</v>
      </c>
      <c r="L11" s="181">
        <v>2</v>
      </c>
      <c r="M11" s="197">
        <v>1</v>
      </c>
      <c r="N11" s="183">
        <v>1</v>
      </c>
      <c r="O11" s="198">
        <v>1</v>
      </c>
      <c r="P11" s="201">
        <v>3</v>
      </c>
      <c r="Q11" s="158"/>
      <c r="R11" s="158"/>
      <c r="S11" s="158"/>
      <c r="T11" s="158"/>
      <c r="W11" s="17"/>
      <c r="X11" s="18" t="s">
        <v>17</v>
      </c>
    </row>
    <row r="12" spans="1:24" ht="15.75" thickBot="1">
      <c r="A12" s="12"/>
      <c r="B12" s="13"/>
      <c r="C12" s="13"/>
      <c r="D12" s="176" t="s">
        <v>94</v>
      </c>
      <c r="E12" s="184">
        <f>IF(COUNTIF($D$15:$D$54,"&gt;0")=0,"",_xlfn.SUMIFS(E$15:E$54,$D$15:$D$54,"&gt;0")/COUNTIF($D$15:$D$54,"&gt;0"))</f>
      </c>
      <c r="F12" s="63">
        <f aca="true" t="shared" si="0" ref="F12:P12">IF(COUNTIF($D$15:$D$54,"&gt;0")=0,"",_xlfn.SUMIFS(F$15:F$54,$D$15:$D$54,"&gt;0")/COUNTIF($D$15:$D$54,"&gt;0"))</f>
      </c>
      <c r="G12" s="63">
        <f t="shared" si="0"/>
      </c>
      <c r="H12" s="185">
        <f t="shared" si="0"/>
      </c>
      <c r="I12" s="179">
        <f t="shared" si="0"/>
      </c>
      <c r="J12" s="63">
        <f t="shared" si="0"/>
      </c>
      <c r="K12" s="192">
        <f t="shared" si="0"/>
      </c>
      <c r="L12" s="184">
        <f t="shared" si="0"/>
      </c>
      <c r="M12" s="192">
        <f t="shared" si="0"/>
      </c>
      <c r="N12" s="185">
        <f t="shared" si="0"/>
      </c>
      <c r="O12" s="199">
        <f t="shared" si="0"/>
      </c>
      <c r="P12" s="185">
        <f t="shared" si="0"/>
      </c>
      <c r="Q12" s="159"/>
      <c r="R12" s="159"/>
      <c r="S12" s="159"/>
      <c r="T12" s="159"/>
      <c r="W12" s="17"/>
      <c r="X12" s="18"/>
    </row>
    <row r="13" spans="1:24" ht="15.75" thickBot="1">
      <c r="A13" s="12"/>
      <c r="B13" s="65"/>
      <c r="C13" s="65"/>
      <c r="D13" s="177" t="s">
        <v>95</v>
      </c>
      <c r="E13" s="186">
        <f>IF(COUNTIF($D$15:$D$54,"&gt;0")=0,"",E12/E11)</f>
      </c>
      <c r="F13" s="64">
        <f aca="true" t="shared" si="1" ref="F13:K13">IF(COUNTIF($D$15:$D$54,"&gt;0")=0,"",F12/F11)</f>
      </c>
      <c r="G13" s="64">
        <f t="shared" si="1"/>
      </c>
      <c r="H13" s="187">
        <f t="shared" si="1"/>
      </c>
      <c r="I13" s="180">
        <f t="shared" si="1"/>
      </c>
      <c r="J13" s="64">
        <f t="shared" si="1"/>
      </c>
      <c r="K13" s="193">
        <f t="shared" si="1"/>
      </c>
      <c r="L13" s="186">
        <f>IF(COUNTIF($D$15:$D$54,"&gt;0")=0,"",L12/L11)</f>
      </c>
      <c r="M13" s="193">
        <f>IF(COUNTIF($D$15:$D$54,"&gt;0")=0,"",M12/M11)</f>
      </c>
      <c r="N13" s="187">
        <f>IF(COUNTIF($D$15:$D$54,"&gt;0")=0,"",N12/N11)</f>
      </c>
      <c r="O13" s="200">
        <f>IF(COUNTIF($D$15:$D$54,"&gt;0")=0,"",O12/O11)</f>
      </c>
      <c r="P13" s="187">
        <f>IF(COUNTIF($D$15:$D$54,"&gt;0")=0,"",P12/P11)</f>
      </c>
      <c r="Q13" s="271" t="s">
        <v>106</v>
      </c>
      <c r="R13" s="271"/>
      <c r="S13" s="271"/>
      <c r="T13" s="272"/>
      <c r="W13" s="17"/>
      <c r="X13" s="18"/>
    </row>
    <row r="14" spans="1:24" ht="60.75" thickBot="1">
      <c r="A14" s="66" t="s">
        <v>1</v>
      </c>
      <c r="B14" s="67" t="s">
        <v>2</v>
      </c>
      <c r="C14" s="68" t="s">
        <v>10</v>
      </c>
      <c r="D14" s="178" t="s">
        <v>3</v>
      </c>
      <c r="E14" s="58">
        <v>1</v>
      </c>
      <c r="F14" s="59">
        <v>2</v>
      </c>
      <c r="G14" s="60">
        <v>3</v>
      </c>
      <c r="H14" s="188">
        <v>4</v>
      </c>
      <c r="I14" s="160">
        <v>5</v>
      </c>
      <c r="J14" s="175">
        <v>6</v>
      </c>
      <c r="K14" s="61">
        <v>7</v>
      </c>
      <c r="L14" s="62">
        <v>8</v>
      </c>
      <c r="M14" s="61">
        <v>9</v>
      </c>
      <c r="N14" s="188">
        <v>10</v>
      </c>
      <c r="O14" s="160">
        <v>11</v>
      </c>
      <c r="P14" s="188">
        <v>12</v>
      </c>
      <c r="Q14" s="19" t="s">
        <v>105</v>
      </c>
      <c r="R14" s="164" t="s">
        <v>107</v>
      </c>
      <c r="S14" s="164" t="s">
        <v>108</v>
      </c>
      <c r="T14" s="165" t="s">
        <v>109</v>
      </c>
      <c r="U14" s="19" t="s">
        <v>4</v>
      </c>
      <c r="V14" s="20" t="s">
        <v>117</v>
      </c>
      <c r="W14" s="21" t="s">
        <v>88</v>
      </c>
      <c r="X14" s="22" t="s">
        <v>87</v>
      </c>
    </row>
    <row r="15" spans="1:24" ht="15">
      <c r="A15" s="79">
        <v>1</v>
      </c>
      <c r="B15" s="80"/>
      <c r="C15" s="81"/>
      <c r="D15" s="82"/>
      <c r="E15" s="83"/>
      <c r="F15" s="84"/>
      <c r="G15" s="85"/>
      <c r="H15" s="189"/>
      <c r="I15" s="161"/>
      <c r="J15" s="84"/>
      <c r="K15" s="86"/>
      <c r="L15" s="87"/>
      <c r="M15" s="86"/>
      <c r="N15" s="189"/>
      <c r="O15" s="161"/>
      <c r="P15" s="189"/>
      <c r="Q15" s="166">
        <f>IF(SUM($D15)&gt;0,IF(SUM(E15:H15)&gt;=SUM(E$11:H$11)/2,"да","нет"),"")</f>
      </c>
      <c r="R15" s="167">
        <f>IF(SUM($D15)&gt;0,IF(SUM(I15:K15)&gt;=SUM(I$11:K$11)/2,"да","нет"),"")</f>
      </c>
      <c r="S15" s="167">
        <f>IF(SUM($D15)&gt;0,IF(SUM(L15:N15)&gt;=SUM(L$11:N$11)/2,"да","нет"),"")</f>
      </c>
      <c r="T15" s="168">
        <f>IF(SUM($D15)&gt;0,IF(SUM(O15:P15)&gt;=SUM(O$11:P$11)/2,"да","нет"),"")</f>
      </c>
      <c r="U15" s="23">
        <f aca="true" t="shared" si="2" ref="U15:U54">IF(SUM(D15)&gt;0,SUM(E15:P15),"")</f>
      </c>
      <c r="V15" s="24">
        <f aca="true" t="shared" si="3" ref="V15:V54">IF(SUM(D15)&gt;0,IF(U15&gt;=$U$7,$V$7,IF(U15&gt;=$U$8,$V$8,IF(U15&gt;=$U$9,$V$9,$V$10))),"")</f>
      </c>
      <c r="W15" s="25">
        <f>IF(B15="","",IF(AND(SUM($D15)=0,COUNTA($E15:$P15)&gt;0),$D$57,IF(OR(E15&gt;E$11,F15&gt;F$11,G15&gt;G$11,H15&gt;H$11,I15&gt;I$11,J15&gt;J$11,K15&gt;K$11,L15&gt;L$11,M15&gt;M$11,N15&gt;N$11,O15&gt;O$11,P15&gt;P$11),$D$58,"нет")))</f>
      </c>
      <c r="X15" s="26">
        <f>IF(W15="","",IF(W15="нет",0,1))</f>
      </c>
    </row>
    <row r="16" spans="1:24" ht="15">
      <c r="A16" s="88">
        <v>2</v>
      </c>
      <c r="B16" s="89"/>
      <c r="C16" s="90"/>
      <c r="D16" s="91"/>
      <c r="E16" s="92"/>
      <c r="F16" s="93"/>
      <c r="G16" s="94"/>
      <c r="H16" s="190"/>
      <c r="I16" s="162"/>
      <c r="J16" s="93"/>
      <c r="K16" s="95"/>
      <c r="L16" s="96"/>
      <c r="M16" s="95"/>
      <c r="N16" s="190"/>
      <c r="O16" s="162"/>
      <c r="P16" s="190"/>
      <c r="Q16" s="169">
        <f aca="true" t="shared" si="4" ref="Q16:Q54">IF(SUM($D16)&gt;0,IF(SUM(E16:H16)&gt;=SUM(E$11:H$11)/2,"да","нет"),"")</f>
      </c>
      <c r="R16" s="170">
        <f aca="true" t="shared" si="5" ref="R16:R54">IF(SUM($D16)&gt;0,IF(SUM(I16:K16)&gt;=SUM(I$11:K$11)/2,"да","нет"),"")</f>
      </c>
      <c r="S16" s="170">
        <f aca="true" t="shared" si="6" ref="S16:S54">IF(SUM($D16)&gt;0,IF(SUM(L16:N16)&gt;=SUM(L$11:N$11)/2,"да","нет"),"")</f>
      </c>
      <c r="T16" s="171">
        <f aca="true" t="shared" si="7" ref="T16:T54">IF(SUM($D16)&gt;0,IF(SUM(O16:P16)&gt;=SUM(O$11:P$11)/2,"да","нет"),"")</f>
      </c>
      <c r="U16" s="27">
        <f t="shared" si="2"/>
      </c>
      <c r="V16" s="28">
        <f t="shared" si="3"/>
      </c>
      <c r="W16" s="29">
        <f aca="true" t="shared" si="8" ref="W16:W54">IF(B16="","",IF(AND(SUM($D16)=0,COUNTA($E16:$P16)&gt;0),$D$57,IF(OR(E16&gt;E$11,F16&gt;F$11,G16&gt;G$11,H16&gt;H$11,I16&gt;I$11,J16&gt;J$11,K16&gt;K$11,L16&gt;L$11,M16&gt;M$11,N16&gt;N$11,O16&gt;O$11,P16&gt;P$11),$D$58,"нет")))</f>
      </c>
      <c r="X16" s="30">
        <f aca="true" t="shared" si="9" ref="X16:X39">IF(W16="","",IF(W16="нет",0,1))</f>
      </c>
    </row>
    <row r="17" spans="1:24" ht="15">
      <c r="A17" s="88">
        <v>3</v>
      </c>
      <c r="B17" s="89"/>
      <c r="C17" s="90"/>
      <c r="D17" s="91"/>
      <c r="E17" s="92"/>
      <c r="F17" s="93"/>
      <c r="G17" s="94"/>
      <c r="H17" s="190"/>
      <c r="I17" s="162"/>
      <c r="J17" s="93"/>
      <c r="K17" s="95"/>
      <c r="L17" s="96"/>
      <c r="M17" s="95"/>
      <c r="N17" s="190"/>
      <c r="O17" s="162"/>
      <c r="P17" s="190"/>
      <c r="Q17" s="169">
        <f t="shared" si="4"/>
      </c>
      <c r="R17" s="170">
        <f t="shared" si="5"/>
      </c>
      <c r="S17" s="170">
        <f t="shared" si="6"/>
      </c>
      <c r="T17" s="171">
        <f t="shared" si="7"/>
      </c>
      <c r="U17" s="27">
        <f t="shared" si="2"/>
      </c>
      <c r="V17" s="28">
        <f t="shared" si="3"/>
      </c>
      <c r="W17" s="29">
        <f t="shared" si="8"/>
      </c>
      <c r="X17" s="30">
        <f t="shared" si="9"/>
      </c>
    </row>
    <row r="18" spans="1:24" ht="15">
      <c r="A18" s="88">
        <v>4</v>
      </c>
      <c r="B18" s="89"/>
      <c r="C18" s="90"/>
      <c r="D18" s="91"/>
      <c r="E18" s="92"/>
      <c r="F18" s="93"/>
      <c r="G18" s="94"/>
      <c r="H18" s="190"/>
      <c r="I18" s="162"/>
      <c r="J18" s="93"/>
      <c r="K18" s="95"/>
      <c r="L18" s="96"/>
      <c r="M18" s="95"/>
      <c r="N18" s="190"/>
      <c r="O18" s="162"/>
      <c r="P18" s="190"/>
      <c r="Q18" s="169">
        <f t="shared" si="4"/>
      </c>
      <c r="R18" s="170">
        <f t="shared" si="5"/>
      </c>
      <c r="S18" s="170">
        <f t="shared" si="6"/>
      </c>
      <c r="T18" s="171">
        <f t="shared" si="7"/>
      </c>
      <c r="U18" s="27">
        <f t="shared" si="2"/>
      </c>
      <c r="V18" s="28">
        <f t="shared" si="3"/>
      </c>
      <c r="W18" s="29">
        <f t="shared" si="8"/>
      </c>
      <c r="X18" s="30">
        <f t="shared" si="9"/>
      </c>
    </row>
    <row r="19" spans="1:24" ht="15.75" thickBot="1">
      <c r="A19" s="97">
        <v>5</v>
      </c>
      <c r="B19" s="98"/>
      <c r="C19" s="99"/>
      <c r="D19" s="100"/>
      <c r="E19" s="101"/>
      <c r="F19" s="102"/>
      <c r="G19" s="103"/>
      <c r="H19" s="191"/>
      <c r="I19" s="163"/>
      <c r="J19" s="102"/>
      <c r="K19" s="104"/>
      <c r="L19" s="105"/>
      <c r="M19" s="104"/>
      <c r="N19" s="191"/>
      <c r="O19" s="163"/>
      <c r="P19" s="191"/>
      <c r="Q19" s="172">
        <f t="shared" si="4"/>
      </c>
      <c r="R19" s="173">
        <f t="shared" si="5"/>
      </c>
      <c r="S19" s="173">
        <f t="shared" si="6"/>
      </c>
      <c r="T19" s="174">
        <f t="shared" si="7"/>
      </c>
      <c r="U19" s="31">
        <f t="shared" si="2"/>
      </c>
      <c r="V19" s="32">
        <f t="shared" si="3"/>
      </c>
      <c r="W19" s="33">
        <f t="shared" si="8"/>
      </c>
      <c r="X19" s="34">
        <f t="shared" si="9"/>
      </c>
    </row>
    <row r="20" spans="1:24" ht="15">
      <c r="A20" s="106">
        <v>6</v>
      </c>
      <c r="B20" s="80"/>
      <c r="C20" s="81"/>
      <c r="D20" s="82"/>
      <c r="E20" s="83"/>
      <c r="F20" s="84"/>
      <c r="G20" s="85"/>
      <c r="H20" s="189"/>
      <c r="I20" s="161"/>
      <c r="J20" s="84"/>
      <c r="K20" s="86"/>
      <c r="L20" s="87"/>
      <c r="M20" s="86"/>
      <c r="N20" s="189"/>
      <c r="O20" s="161"/>
      <c r="P20" s="189"/>
      <c r="Q20" s="166">
        <f t="shared" si="4"/>
      </c>
      <c r="R20" s="167">
        <f t="shared" si="5"/>
      </c>
      <c r="S20" s="167">
        <f t="shared" si="6"/>
      </c>
      <c r="T20" s="168">
        <f t="shared" si="7"/>
      </c>
      <c r="U20" s="35">
        <f t="shared" si="2"/>
      </c>
      <c r="V20" s="36">
        <f t="shared" si="3"/>
      </c>
      <c r="W20" s="25">
        <f t="shared" si="8"/>
      </c>
      <c r="X20" s="26">
        <f t="shared" si="9"/>
      </c>
    </row>
    <row r="21" spans="1:24" ht="15">
      <c r="A21" s="88">
        <v>7</v>
      </c>
      <c r="B21" s="89"/>
      <c r="C21" s="90"/>
      <c r="D21" s="91"/>
      <c r="E21" s="92"/>
      <c r="F21" s="93"/>
      <c r="G21" s="94"/>
      <c r="H21" s="190"/>
      <c r="I21" s="162"/>
      <c r="J21" s="93"/>
      <c r="K21" s="95"/>
      <c r="L21" s="96"/>
      <c r="M21" s="95"/>
      <c r="N21" s="190"/>
      <c r="O21" s="162"/>
      <c r="P21" s="190"/>
      <c r="Q21" s="169">
        <f t="shared" si="4"/>
      </c>
      <c r="R21" s="170">
        <f t="shared" si="5"/>
      </c>
      <c r="S21" s="170">
        <f t="shared" si="6"/>
      </c>
      <c r="T21" s="171">
        <f t="shared" si="7"/>
      </c>
      <c r="U21" s="27">
        <f t="shared" si="2"/>
      </c>
      <c r="V21" s="28">
        <f t="shared" si="3"/>
      </c>
      <c r="W21" s="29">
        <f t="shared" si="8"/>
      </c>
      <c r="X21" s="30">
        <f t="shared" si="9"/>
      </c>
    </row>
    <row r="22" spans="1:24" ht="15">
      <c r="A22" s="88">
        <v>8</v>
      </c>
      <c r="B22" s="89"/>
      <c r="C22" s="90"/>
      <c r="D22" s="91"/>
      <c r="E22" s="92"/>
      <c r="F22" s="93"/>
      <c r="G22" s="94"/>
      <c r="H22" s="190"/>
      <c r="I22" s="162"/>
      <c r="J22" s="93"/>
      <c r="K22" s="95"/>
      <c r="L22" s="96"/>
      <c r="M22" s="95"/>
      <c r="N22" s="190"/>
      <c r="O22" s="162"/>
      <c r="P22" s="190"/>
      <c r="Q22" s="169">
        <f t="shared" si="4"/>
      </c>
      <c r="R22" s="170">
        <f t="shared" si="5"/>
      </c>
      <c r="S22" s="170">
        <f t="shared" si="6"/>
      </c>
      <c r="T22" s="171">
        <f t="shared" si="7"/>
      </c>
      <c r="U22" s="27">
        <f t="shared" si="2"/>
      </c>
      <c r="V22" s="28">
        <f t="shared" si="3"/>
      </c>
      <c r="W22" s="29">
        <f t="shared" si="8"/>
      </c>
      <c r="X22" s="30">
        <f t="shared" si="9"/>
      </c>
    </row>
    <row r="23" spans="1:24" ht="15">
      <c r="A23" s="88">
        <v>9</v>
      </c>
      <c r="B23" s="89"/>
      <c r="C23" s="90"/>
      <c r="D23" s="91"/>
      <c r="E23" s="92"/>
      <c r="F23" s="93"/>
      <c r="G23" s="94"/>
      <c r="H23" s="190"/>
      <c r="I23" s="162"/>
      <c r="J23" s="93"/>
      <c r="K23" s="95"/>
      <c r="L23" s="96"/>
      <c r="M23" s="95"/>
      <c r="N23" s="190"/>
      <c r="O23" s="162"/>
      <c r="P23" s="190"/>
      <c r="Q23" s="169">
        <f t="shared" si="4"/>
      </c>
      <c r="R23" s="170">
        <f t="shared" si="5"/>
      </c>
      <c r="S23" s="170">
        <f t="shared" si="6"/>
      </c>
      <c r="T23" s="171">
        <f t="shared" si="7"/>
      </c>
      <c r="U23" s="27">
        <f t="shared" si="2"/>
      </c>
      <c r="V23" s="28">
        <f t="shared" si="3"/>
      </c>
      <c r="W23" s="29">
        <f t="shared" si="8"/>
      </c>
      <c r="X23" s="30">
        <f t="shared" si="9"/>
      </c>
    </row>
    <row r="24" spans="1:24" ht="15.75" thickBot="1">
      <c r="A24" s="107">
        <v>10</v>
      </c>
      <c r="B24" s="98"/>
      <c r="C24" s="99"/>
      <c r="D24" s="100"/>
      <c r="E24" s="101"/>
      <c r="F24" s="102"/>
      <c r="G24" s="103"/>
      <c r="H24" s="191"/>
      <c r="I24" s="163"/>
      <c r="J24" s="102"/>
      <c r="K24" s="104"/>
      <c r="L24" s="105"/>
      <c r="M24" s="104"/>
      <c r="N24" s="191"/>
      <c r="O24" s="163"/>
      <c r="P24" s="191"/>
      <c r="Q24" s="172">
        <f t="shared" si="4"/>
      </c>
      <c r="R24" s="173">
        <f t="shared" si="5"/>
      </c>
      <c r="S24" s="173">
        <f t="shared" si="6"/>
      </c>
      <c r="T24" s="174">
        <f t="shared" si="7"/>
      </c>
      <c r="U24" s="37">
        <f t="shared" si="2"/>
      </c>
      <c r="V24" s="38">
        <f t="shared" si="3"/>
      </c>
      <c r="W24" s="33">
        <f t="shared" si="8"/>
      </c>
      <c r="X24" s="34">
        <f t="shared" si="9"/>
      </c>
    </row>
    <row r="25" spans="1:24" ht="15">
      <c r="A25" s="79">
        <v>11</v>
      </c>
      <c r="B25" s="80"/>
      <c r="C25" s="81"/>
      <c r="D25" s="82"/>
      <c r="E25" s="83"/>
      <c r="F25" s="84"/>
      <c r="G25" s="85"/>
      <c r="H25" s="189"/>
      <c r="I25" s="161"/>
      <c r="J25" s="84"/>
      <c r="K25" s="86"/>
      <c r="L25" s="87"/>
      <c r="M25" s="86"/>
      <c r="N25" s="189"/>
      <c r="O25" s="161"/>
      <c r="P25" s="189"/>
      <c r="Q25" s="166">
        <f t="shared" si="4"/>
      </c>
      <c r="R25" s="167">
        <f t="shared" si="5"/>
      </c>
      <c r="S25" s="167">
        <f t="shared" si="6"/>
      </c>
      <c r="T25" s="168">
        <f t="shared" si="7"/>
      </c>
      <c r="U25" s="23">
        <f t="shared" si="2"/>
      </c>
      <c r="V25" s="24">
        <f t="shared" si="3"/>
      </c>
      <c r="W25" s="25">
        <f t="shared" si="8"/>
      </c>
      <c r="X25" s="26">
        <f t="shared" si="9"/>
      </c>
    </row>
    <row r="26" spans="1:24" ht="15">
      <c r="A26" s="88">
        <v>12</v>
      </c>
      <c r="B26" s="89"/>
      <c r="C26" s="90"/>
      <c r="D26" s="91"/>
      <c r="E26" s="92"/>
      <c r="F26" s="93"/>
      <c r="G26" s="94"/>
      <c r="H26" s="190"/>
      <c r="I26" s="162"/>
      <c r="J26" s="93"/>
      <c r="K26" s="95"/>
      <c r="L26" s="96"/>
      <c r="M26" s="95"/>
      <c r="N26" s="190"/>
      <c r="O26" s="162"/>
      <c r="P26" s="190"/>
      <c r="Q26" s="169">
        <f t="shared" si="4"/>
      </c>
      <c r="R26" s="170">
        <f t="shared" si="5"/>
      </c>
      <c r="S26" s="170">
        <f t="shared" si="6"/>
      </c>
      <c r="T26" s="171">
        <f t="shared" si="7"/>
      </c>
      <c r="U26" s="27">
        <f t="shared" si="2"/>
      </c>
      <c r="V26" s="28">
        <f t="shared" si="3"/>
      </c>
      <c r="W26" s="29">
        <f t="shared" si="8"/>
      </c>
      <c r="X26" s="30">
        <f t="shared" si="9"/>
      </c>
    </row>
    <row r="27" spans="1:24" ht="15">
      <c r="A27" s="88">
        <v>13</v>
      </c>
      <c r="B27" s="89"/>
      <c r="C27" s="90"/>
      <c r="D27" s="91"/>
      <c r="E27" s="92"/>
      <c r="F27" s="93"/>
      <c r="G27" s="94"/>
      <c r="H27" s="190"/>
      <c r="I27" s="162"/>
      <c r="J27" s="93"/>
      <c r="K27" s="95"/>
      <c r="L27" s="96"/>
      <c r="M27" s="95"/>
      <c r="N27" s="190"/>
      <c r="O27" s="162"/>
      <c r="P27" s="190"/>
      <c r="Q27" s="169">
        <f t="shared" si="4"/>
      </c>
      <c r="R27" s="170">
        <f t="shared" si="5"/>
      </c>
      <c r="S27" s="170">
        <f t="shared" si="6"/>
      </c>
      <c r="T27" s="171">
        <f t="shared" si="7"/>
      </c>
      <c r="U27" s="27">
        <f t="shared" si="2"/>
      </c>
      <c r="V27" s="28">
        <f t="shared" si="3"/>
      </c>
      <c r="W27" s="29">
        <f t="shared" si="8"/>
      </c>
      <c r="X27" s="30">
        <f t="shared" si="9"/>
      </c>
    </row>
    <row r="28" spans="1:24" ht="15">
      <c r="A28" s="88">
        <v>14</v>
      </c>
      <c r="B28" s="89"/>
      <c r="C28" s="90"/>
      <c r="D28" s="91"/>
      <c r="E28" s="92"/>
      <c r="F28" s="93"/>
      <c r="G28" s="94"/>
      <c r="H28" s="190"/>
      <c r="I28" s="162"/>
      <c r="J28" s="93"/>
      <c r="K28" s="95"/>
      <c r="L28" s="96"/>
      <c r="M28" s="95"/>
      <c r="N28" s="190"/>
      <c r="O28" s="162"/>
      <c r="P28" s="190"/>
      <c r="Q28" s="169">
        <f t="shared" si="4"/>
      </c>
      <c r="R28" s="170">
        <f t="shared" si="5"/>
      </c>
      <c r="S28" s="170">
        <f t="shared" si="6"/>
      </c>
      <c r="T28" s="171">
        <f t="shared" si="7"/>
      </c>
      <c r="U28" s="27">
        <f t="shared" si="2"/>
      </c>
      <c r="V28" s="28">
        <f t="shared" si="3"/>
      </c>
      <c r="W28" s="29">
        <f t="shared" si="8"/>
      </c>
      <c r="X28" s="30">
        <f t="shared" si="9"/>
      </c>
    </row>
    <row r="29" spans="1:24" ht="15.75" thickBot="1">
      <c r="A29" s="97">
        <v>15</v>
      </c>
      <c r="B29" s="98"/>
      <c r="C29" s="99"/>
      <c r="D29" s="100"/>
      <c r="E29" s="101"/>
      <c r="F29" s="102"/>
      <c r="G29" s="103"/>
      <c r="H29" s="191"/>
      <c r="I29" s="163"/>
      <c r="J29" s="102"/>
      <c r="K29" s="104"/>
      <c r="L29" s="105"/>
      <c r="M29" s="104"/>
      <c r="N29" s="191"/>
      <c r="O29" s="163"/>
      <c r="P29" s="191"/>
      <c r="Q29" s="172">
        <f t="shared" si="4"/>
      </c>
      <c r="R29" s="173">
        <f t="shared" si="5"/>
      </c>
      <c r="S29" s="173">
        <f t="shared" si="6"/>
      </c>
      <c r="T29" s="174">
        <f t="shared" si="7"/>
      </c>
      <c r="U29" s="31">
        <f t="shared" si="2"/>
      </c>
      <c r="V29" s="32">
        <f t="shared" si="3"/>
      </c>
      <c r="W29" s="33">
        <f t="shared" si="8"/>
      </c>
      <c r="X29" s="34">
        <f t="shared" si="9"/>
      </c>
    </row>
    <row r="30" spans="1:24" ht="15">
      <c r="A30" s="106">
        <v>16</v>
      </c>
      <c r="B30" s="80"/>
      <c r="C30" s="81"/>
      <c r="D30" s="82"/>
      <c r="E30" s="83"/>
      <c r="F30" s="84"/>
      <c r="G30" s="85"/>
      <c r="H30" s="189"/>
      <c r="I30" s="161"/>
      <c r="J30" s="84"/>
      <c r="K30" s="86"/>
      <c r="L30" s="87"/>
      <c r="M30" s="86"/>
      <c r="N30" s="189"/>
      <c r="O30" s="161"/>
      <c r="P30" s="189"/>
      <c r="Q30" s="166">
        <f t="shared" si="4"/>
      </c>
      <c r="R30" s="167">
        <f t="shared" si="5"/>
      </c>
      <c r="S30" s="167">
        <f t="shared" si="6"/>
      </c>
      <c r="T30" s="168">
        <f t="shared" si="7"/>
      </c>
      <c r="U30" s="35">
        <f t="shared" si="2"/>
      </c>
      <c r="V30" s="36">
        <f t="shared" si="3"/>
      </c>
      <c r="W30" s="25">
        <f t="shared" si="8"/>
      </c>
      <c r="X30" s="26">
        <f t="shared" si="9"/>
      </c>
    </row>
    <row r="31" spans="1:24" ht="15">
      <c r="A31" s="88">
        <v>17</v>
      </c>
      <c r="B31" s="89"/>
      <c r="C31" s="90"/>
      <c r="D31" s="91"/>
      <c r="E31" s="92"/>
      <c r="F31" s="93"/>
      <c r="G31" s="94"/>
      <c r="H31" s="190"/>
      <c r="I31" s="162"/>
      <c r="J31" s="93"/>
      <c r="K31" s="95"/>
      <c r="L31" s="96"/>
      <c r="M31" s="95"/>
      <c r="N31" s="190"/>
      <c r="O31" s="162"/>
      <c r="P31" s="190"/>
      <c r="Q31" s="169">
        <f t="shared" si="4"/>
      </c>
      <c r="R31" s="170">
        <f t="shared" si="5"/>
      </c>
      <c r="S31" s="170">
        <f t="shared" si="6"/>
      </c>
      <c r="T31" s="171">
        <f t="shared" si="7"/>
      </c>
      <c r="U31" s="27">
        <f t="shared" si="2"/>
      </c>
      <c r="V31" s="28">
        <f t="shared" si="3"/>
      </c>
      <c r="W31" s="29">
        <f t="shared" si="8"/>
      </c>
      <c r="X31" s="30">
        <f t="shared" si="9"/>
      </c>
    </row>
    <row r="32" spans="1:24" ht="15">
      <c r="A32" s="88">
        <v>18</v>
      </c>
      <c r="B32" s="89"/>
      <c r="C32" s="90"/>
      <c r="D32" s="91"/>
      <c r="E32" s="92"/>
      <c r="F32" s="93"/>
      <c r="G32" s="94"/>
      <c r="H32" s="190"/>
      <c r="I32" s="162"/>
      <c r="J32" s="93"/>
      <c r="K32" s="95"/>
      <c r="L32" s="96"/>
      <c r="M32" s="95"/>
      <c r="N32" s="190"/>
      <c r="O32" s="162"/>
      <c r="P32" s="190"/>
      <c r="Q32" s="169">
        <f t="shared" si="4"/>
      </c>
      <c r="R32" s="170">
        <f t="shared" si="5"/>
      </c>
      <c r="S32" s="170">
        <f t="shared" si="6"/>
      </c>
      <c r="T32" s="171">
        <f t="shared" si="7"/>
      </c>
      <c r="U32" s="27">
        <f t="shared" si="2"/>
      </c>
      <c r="V32" s="28">
        <f t="shared" si="3"/>
      </c>
      <c r="W32" s="29">
        <f t="shared" si="8"/>
      </c>
      <c r="X32" s="30">
        <f t="shared" si="9"/>
      </c>
    </row>
    <row r="33" spans="1:24" ht="15">
      <c r="A33" s="88">
        <v>19</v>
      </c>
      <c r="B33" s="89"/>
      <c r="C33" s="90"/>
      <c r="D33" s="91"/>
      <c r="E33" s="92"/>
      <c r="F33" s="93"/>
      <c r="G33" s="94"/>
      <c r="H33" s="190"/>
      <c r="I33" s="162"/>
      <c r="J33" s="93"/>
      <c r="K33" s="95"/>
      <c r="L33" s="96"/>
      <c r="M33" s="95"/>
      <c r="N33" s="190"/>
      <c r="O33" s="162"/>
      <c r="P33" s="190"/>
      <c r="Q33" s="169">
        <f t="shared" si="4"/>
      </c>
      <c r="R33" s="170">
        <f t="shared" si="5"/>
      </c>
      <c r="S33" s="170">
        <f t="shared" si="6"/>
      </c>
      <c r="T33" s="171">
        <f t="shared" si="7"/>
      </c>
      <c r="U33" s="27">
        <f t="shared" si="2"/>
      </c>
      <c r="V33" s="28">
        <f t="shared" si="3"/>
      </c>
      <c r="W33" s="29">
        <f t="shared" si="8"/>
      </c>
      <c r="X33" s="30">
        <f t="shared" si="9"/>
      </c>
    </row>
    <row r="34" spans="1:24" ht="15.75" thickBot="1">
      <c r="A34" s="107">
        <v>20</v>
      </c>
      <c r="B34" s="98"/>
      <c r="C34" s="99"/>
      <c r="D34" s="100"/>
      <c r="E34" s="101"/>
      <c r="F34" s="102"/>
      <c r="G34" s="103"/>
      <c r="H34" s="191"/>
      <c r="I34" s="163"/>
      <c r="J34" s="102"/>
      <c r="K34" s="104"/>
      <c r="L34" s="105"/>
      <c r="M34" s="104"/>
      <c r="N34" s="191"/>
      <c r="O34" s="163"/>
      <c r="P34" s="191"/>
      <c r="Q34" s="172">
        <f t="shared" si="4"/>
      </c>
      <c r="R34" s="173">
        <f t="shared" si="5"/>
      </c>
      <c r="S34" s="173">
        <f t="shared" si="6"/>
      </c>
      <c r="T34" s="174">
        <f t="shared" si="7"/>
      </c>
      <c r="U34" s="37">
        <f t="shared" si="2"/>
      </c>
      <c r="V34" s="38">
        <f t="shared" si="3"/>
      </c>
      <c r="W34" s="33">
        <f t="shared" si="8"/>
      </c>
      <c r="X34" s="34">
        <f t="shared" si="9"/>
      </c>
    </row>
    <row r="35" spans="1:24" ht="15">
      <c r="A35" s="79">
        <v>21</v>
      </c>
      <c r="B35" s="80"/>
      <c r="C35" s="81"/>
      <c r="D35" s="82"/>
      <c r="E35" s="83"/>
      <c r="F35" s="84"/>
      <c r="G35" s="85"/>
      <c r="H35" s="189"/>
      <c r="I35" s="161"/>
      <c r="J35" s="84"/>
      <c r="K35" s="86"/>
      <c r="L35" s="87"/>
      <c r="M35" s="86"/>
      <c r="N35" s="189"/>
      <c r="O35" s="161"/>
      <c r="P35" s="189"/>
      <c r="Q35" s="166">
        <f t="shared" si="4"/>
      </c>
      <c r="R35" s="167">
        <f t="shared" si="5"/>
      </c>
      <c r="S35" s="167">
        <f t="shared" si="6"/>
      </c>
      <c r="T35" s="168">
        <f t="shared" si="7"/>
      </c>
      <c r="U35" s="23">
        <f t="shared" si="2"/>
      </c>
      <c r="V35" s="24">
        <f t="shared" si="3"/>
      </c>
      <c r="W35" s="25">
        <f t="shared" si="8"/>
      </c>
      <c r="X35" s="26">
        <f t="shared" si="9"/>
      </c>
    </row>
    <row r="36" spans="1:24" ht="15">
      <c r="A36" s="88">
        <v>22</v>
      </c>
      <c r="B36" s="89"/>
      <c r="C36" s="90"/>
      <c r="D36" s="91"/>
      <c r="E36" s="92"/>
      <c r="F36" s="93"/>
      <c r="G36" s="94"/>
      <c r="H36" s="190"/>
      <c r="I36" s="162"/>
      <c r="J36" s="93"/>
      <c r="K36" s="95"/>
      <c r="L36" s="96"/>
      <c r="M36" s="95"/>
      <c r="N36" s="190"/>
      <c r="O36" s="162"/>
      <c r="P36" s="190"/>
      <c r="Q36" s="169">
        <f t="shared" si="4"/>
      </c>
      <c r="R36" s="170">
        <f t="shared" si="5"/>
      </c>
      <c r="S36" s="170">
        <f t="shared" si="6"/>
      </c>
      <c r="T36" s="171">
        <f t="shared" si="7"/>
      </c>
      <c r="U36" s="27">
        <f t="shared" si="2"/>
      </c>
      <c r="V36" s="28">
        <f t="shared" si="3"/>
      </c>
      <c r="W36" s="29">
        <f t="shared" si="8"/>
      </c>
      <c r="X36" s="30">
        <f t="shared" si="9"/>
      </c>
    </row>
    <row r="37" spans="1:24" ht="15">
      <c r="A37" s="88">
        <v>23</v>
      </c>
      <c r="B37" s="89"/>
      <c r="C37" s="90"/>
      <c r="D37" s="91"/>
      <c r="E37" s="92"/>
      <c r="F37" s="93"/>
      <c r="G37" s="94"/>
      <c r="H37" s="190"/>
      <c r="I37" s="162"/>
      <c r="J37" s="93"/>
      <c r="K37" s="95"/>
      <c r="L37" s="96"/>
      <c r="M37" s="95"/>
      <c r="N37" s="190"/>
      <c r="O37" s="162"/>
      <c r="P37" s="190"/>
      <c r="Q37" s="169">
        <f t="shared" si="4"/>
      </c>
      <c r="R37" s="170">
        <f t="shared" si="5"/>
      </c>
      <c r="S37" s="170">
        <f t="shared" si="6"/>
      </c>
      <c r="T37" s="171">
        <f t="shared" si="7"/>
      </c>
      <c r="U37" s="27">
        <f t="shared" si="2"/>
      </c>
      <c r="V37" s="28">
        <f t="shared" si="3"/>
      </c>
      <c r="W37" s="29">
        <f t="shared" si="8"/>
      </c>
      <c r="X37" s="30">
        <f t="shared" si="9"/>
      </c>
    </row>
    <row r="38" spans="1:24" ht="15">
      <c r="A38" s="88">
        <v>24</v>
      </c>
      <c r="B38" s="89"/>
      <c r="C38" s="90"/>
      <c r="D38" s="91"/>
      <c r="E38" s="92"/>
      <c r="F38" s="93"/>
      <c r="G38" s="94"/>
      <c r="H38" s="190"/>
      <c r="I38" s="162"/>
      <c r="J38" s="93"/>
      <c r="K38" s="95"/>
      <c r="L38" s="96"/>
      <c r="M38" s="95"/>
      <c r="N38" s="190"/>
      <c r="O38" s="162"/>
      <c r="P38" s="190"/>
      <c r="Q38" s="169">
        <f t="shared" si="4"/>
      </c>
      <c r="R38" s="170">
        <f t="shared" si="5"/>
      </c>
      <c r="S38" s="170">
        <f t="shared" si="6"/>
      </c>
      <c r="T38" s="171">
        <f t="shared" si="7"/>
      </c>
      <c r="U38" s="27">
        <f t="shared" si="2"/>
      </c>
      <c r="V38" s="28">
        <f t="shared" si="3"/>
      </c>
      <c r="W38" s="29">
        <f t="shared" si="8"/>
      </c>
      <c r="X38" s="30">
        <f t="shared" si="9"/>
      </c>
    </row>
    <row r="39" spans="1:24" ht="15.75" thickBot="1">
      <c r="A39" s="97">
        <v>25</v>
      </c>
      <c r="B39" s="98"/>
      <c r="C39" s="99"/>
      <c r="D39" s="100"/>
      <c r="E39" s="101"/>
      <c r="F39" s="102"/>
      <c r="G39" s="103"/>
      <c r="H39" s="191"/>
      <c r="I39" s="163"/>
      <c r="J39" s="102"/>
      <c r="K39" s="104"/>
      <c r="L39" s="105"/>
      <c r="M39" s="104"/>
      <c r="N39" s="191"/>
      <c r="O39" s="163"/>
      <c r="P39" s="191"/>
      <c r="Q39" s="172">
        <f t="shared" si="4"/>
      </c>
      <c r="R39" s="173">
        <f t="shared" si="5"/>
      </c>
      <c r="S39" s="173">
        <f t="shared" si="6"/>
      </c>
      <c r="T39" s="174">
        <f t="shared" si="7"/>
      </c>
      <c r="U39" s="31">
        <f t="shared" si="2"/>
      </c>
      <c r="V39" s="32">
        <f t="shared" si="3"/>
      </c>
      <c r="W39" s="33">
        <f t="shared" si="8"/>
      </c>
      <c r="X39" s="34">
        <f t="shared" si="9"/>
      </c>
    </row>
    <row r="40" spans="1:24" ht="15">
      <c r="A40" s="79">
        <v>26</v>
      </c>
      <c r="B40" s="80"/>
      <c r="C40" s="81"/>
      <c r="D40" s="82"/>
      <c r="E40" s="83"/>
      <c r="F40" s="84"/>
      <c r="G40" s="85"/>
      <c r="H40" s="189"/>
      <c r="I40" s="161"/>
      <c r="J40" s="84"/>
      <c r="K40" s="86"/>
      <c r="L40" s="87"/>
      <c r="M40" s="86"/>
      <c r="N40" s="189"/>
      <c r="O40" s="161"/>
      <c r="P40" s="189"/>
      <c r="Q40" s="166">
        <f t="shared" si="4"/>
      </c>
      <c r="R40" s="167">
        <f t="shared" si="5"/>
      </c>
      <c r="S40" s="167">
        <f t="shared" si="6"/>
      </c>
      <c r="T40" s="168">
        <f t="shared" si="7"/>
      </c>
      <c r="U40" s="23">
        <f t="shared" si="2"/>
      </c>
      <c r="V40" s="24">
        <f t="shared" si="3"/>
      </c>
      <c r="W40" s="25">
        <f t="shared" si="8"/>
      </c>
      <c r="X40" s="26">
        <f aca="true" t="shared" si="10" ref="X40:X54">IF(W40="","",IF(W40="нет",0,1))</f>
      </c>
    </row>
    <row r="41" spans="1:24" ht="15">
      <c r="A41" s="88">
        <v>27</v>
      </c>
      <c r="B41" s="89"/>
      <c r="C41" s="90"/>
      <c r="D41" s="91"/>
      <c r="E41" s="92"/>
      <c r="F41" s="93"/>
      <c r="G41" s="94"/>
      <c r="H41" s="190"/>
      <c r="I41" s="162"/>
      <c r="J41" s="93"/>
      <c r="K41" s="95"/>
      <c r="L41" s="96"/>
      <c r="M41" s="95"/>
      <c r="N41" s="190"/>
      <c r="O41" s="162"/>
      <c r="P41" s="190"/>
      <c r="Q41" s="169">
        <f t="shared" si="4"/>
      </c>
      <c r="R41" s="170">
        <f t="shared" si="5"/>
      </c>
      <c r="S41" s="170">
        <f t="shared" si="6"/>
      </c>
      <c r="T41" s="171">
        <f t="shared" si="7"/>
      </c>
      <c r="U41" s="27">
        <f t="shared" si="2"/>
      </c>
      <c r="V41" s="28">
        <f t="shared" si="3"/>
      </c>
      <c r="W41" s="29">
        <f t="shared" si="8"/>
      </c>
      <c r="X41" s="30">
        <f t="shared" si="10"/>
      </c>
    </row>
    <row r="42" spans="1:24" ht="15">
      <c r="A42" s="88">
        <v>28</v>
      </c>
      <c r="B42" s="89"/>
      <c r="C42" s="90"/>
      <c r="D42" s="91"/>
      <c r="E42" s="92"/>
      <c r="F42" s="93"/>
      <c r="G42" s="94"/>
      <c r="H42" s="190"/>
      <c r="I42" s="162"/>
      <c r="J42" s="93"/>
      <c r="K42" s="95"/>
      <c r="L42" s="96"/>
      <c r="M42" s="95"/>
      <c r="N42" s="190"/>
      <c r="O42" s="162"/>
      <c r="P42" s="190"/>
      <c r="Q42" s="169">
        <f t="shared" si="4"/>
      </c>
      <c r="R42" s="170">
        <f t="shared" si="5"/>
      </c>
      <c r="S42" s="170">
        <f t="shared" si="6"/>
      </c>
      <c r="T42" s="171">
        <f t="shared" si="7"/>
      </c>
      <c r="U42" s="27">
        <f t="shared" si="2"/>
      </c>
      <c r="V42" s="28">
        <f t="shared" si="3"/>
      </c>
      <c r="W42" s="29">
        <f t="shared" si="8"/>
      </c>
      <c r="X42" s="30">
        <f t="shared" si="10"/>
      </c>
    </row>
    <row r="43" spans="1:24" ht="15">
      <c r="A43" s="88">
        <v>29</v>
      </c>
      <c r="B43" s="89"/>
      <c r="C43" s="90"/>
      <c r="D43" s="91"/>
      <c r="E43" s="92"/>
      <c r="F43" s="93"/>
      <c r="G43" s="94"/>
      <c r="H43" s="190"/>
      <c r="I43" s="162"/>
      <c r="J43" s="93"/>
      <c r="K43" s="95"/>
      <c r="L43" s="96"/>
      <c r="M43" s="95"/>
      <c r="N43" s="190"/>
      <c r="O43" s="162"/>
      <c r="P43" s="190"/>
      <c r="Q43" s="169">
        <f t="shared" si="4"/>
      </c>
      <c r="R43" s="170">
        <f t="shared" si="5"/>
      </c>
      <c r="S43" s="170">
        <f t="shared" si="6"/>
      </c>
      <c r="T43" s="171">
        <f t="shared" si="7"/>
      </c>
      <c r="U43" s="27">
        <f t="shared" si="2"/>
      </c>
      <c r="V43" s="28">
        <f t="shared" si="3"/>
      </c>
      <c r="W43" s="29">
        <f t="shared" si="8"/>
      </c>
      <c r="X43" s="30">
        <f t="shared" si="10"/>
      </c>
    </row>
    <row r="44" spans="1:24" ht="15.75" thickBot="1">
      <c r="A44" s="97">
        <v>30</v>
      </c>
      <c r="B44" s="98"/>
      <c r="C44" s="99"/>
      <c r="D44" s="100"/>
      <c r="E44" s="101"/>
      <c r="F44" s="102"/>
      <c r="G44" s="103"/>
      <c r="H44" s="191"/>
      <c r="I44" s="163"/>
      <c r="J44" s="102"/>
      <c r="K44" s="104"/>
      <c r="L44" s="105"/>
      <c r="M44" s="104"/>
      <c r="N44" s="191"/>
      <c r="O44" s="163"/>
      <c r="P44" s="191"/>
      <c r="Q44" s="172">
        <f t="shared" si="4"/>
      </c>
      <c r="R44" s="173">
        <f t="shared" si="5"/>
      </c>
      <c r="S44" s="173">
        <f t="shared" si="6"/>
      </c>
      <c r="T44" s="174">
        <f t="shared" si="7"/>
      </c>
      <c r="U44" s="31">
        <f t="shared" si="2"/>
      </c>
      <c r="V44" s="32">
        <f t="shared" si="3"/>
      </c>
      <c r="W44" s="33">
        <f t="shared" si="8"/>
      </c>
      <c r="X44" s="34">
        <f t="shared" si="10"/>
      </c>
    </row>
    <row r="45" spans="1:24" ht="15">
      <c r="A45" s="79">
        <v>31</v>
      </c>
      <c r="B45" s="80"/>
      <c r="C45" s="81"/>
      <c r="D45" s="82"/>
      <c r="E45" s="83"/>
      <c r="F45" s="84"/>
      <c r="G45" s="85"/>
      <c r="H45" s="189"/>
      <c r="I45" s="161"/>
      <c r="J45" s="84"/>
      <c r="K45" s="86"/>
      <c r="L45" s="87"/>
      <c r="M45" s="86"/>
      <c r="N45" s="189"/>
      <c r="O45" s="161"/>
      <c r="P45" s="189"/>
      <c r="Q45" s="166">
        <f t="shared" si="4"/>
      </c>
      <c r="R45" s="167">
        <f t="shared" si="5"/>
      </c>
      <c r="S45" s="167">
        <f t="shared" si="6"/>
      </c>
      <c r="T45" s="168">
        <f t="shared" si="7"/>
      </c>
      <c r="U45" s="23">
        <f t="shared" si="2"/>
      </c>
      <c r="V45" s="24">
        <f t="shared" si="3"/>
      </c>
      <c r="W45" s="25">
        <f t="shared" si="8"/>
      </c>
      <c r="X45" s="26">
        <f t="shared" si="10"/>
      </c>
    </row>
    <row r="46" spans="1:24" ht="15">
      <c r="A46" s="88">
        <v>32</v>
      </c>
      <c r="B46" s="89"/>
      <c r="C46" s="90"/>
      <c r="D46" s="91"/>
      <c r="E46" s="92"/>
      <c r="F46" s="93"/>
      <c r="G46" s="94"/>
      <c r="H46" s="190"/>
      <c r="I46" s="162"/>
      <c r="J46" s="93"/>
      <c r="K46" s="95"/>
      <c r="L46" s="96"/>
      <c r="M46" s="95"/>
      <c r="N46" s="190"/>
      <c r="O46" s="162"/>
      <c r="P46" s="190"/>
      <c r="Q46" s="169">
        <f t="shared" si="4"/>
      </c>
      <c r="R46" s="170">
        <f t="shared" si="5"/>
      </c>
      <c r="S46" s="170">
        <f t="shared" si="6"/>
      </c>
      <c r="T46" s="171">
        <f t="shared" si="7"/>
      </c>
      <c r="U46" s="27">
        <f t="shared" si="2"/>
      </c>
      <c r="V46" s="28">
        <f t="shared" si="3"/>
      </c>
      <c r="W46" s="29">
        <f t="shared" si="8"/>
      </c>
      <c r="X46" s="30">
        <f t="shared" si="10"/>
      </c>
    </row>
    <row r="47" spans="1:24" ht="15">
      <c r="A47" s="88">
        <v>33</v>
      </c>
      <c r="B47" s="89"/>
      <c r="C47" s="90"/>
      <c r="D47" s="91"/>
      <c r="E47" s="92"/>
      <c r="F47" s="93"/>
      <c r="G47" s="94"/>
      <c r="H47" s="190"/>
      <c r="I47" s="162"/>
      <c r="J47" s="93"/>
      <c r="K47" s="95"/>
      <c r="L47" s="96"/>
      <c r="M47" s="95"/>
      <c r="N47" s="190"/>
      <c r="O47" s="162"/>
      <c r="P47" s="190"/>
      <c r="Q47" s="169">
        <f t="shared" si="4"/>
      </c>
      <c r="R47" s="170">
        <f t="shared" si="5"/>
      </c>
      <c r="S47" s="170">
        <f t="shared" si="6"/>
      </c>
      <c r="T47" s="171">
        <f t="shared" si="7"/>
      </c>
      <c r="U47" s="27">
        <f t="shared" si="2"/>
      </c>
      <c r="V47" s="28">
        <f t="shared" si="3"/>
      </c>
      <c r="W47" s="29">
        <f t="shared" si="8"/>
      </c>
      <c r="X47" s="30">
        <f t="shared" si="10"/>
      </c>
    </row>
    <row r="48" spans="1:24" ht="15">
      <c r="A48" s="88">
        <v>34</v>
      </c>
      <c r="B48" s="89"/>
      <c r="C48" s="90"/>
      <c r="D48" s="91"/>
      <c r="E48" s="92"/>
      <c r="F48" s="93"/>
      <c r="G48" s="94"/>
      <c r="H48" s="190"/>
      <c r="I48" s="162"/>
      <c r="J48" s="93"/>
      <c r="K48" s="95"/>
      <c r="L48" s="96"/>
      <c r="M48" s="95"/>
      <c r="N48" s="190"/>
      <c r="O48" s="162"/>
      <c r="P48" s="190"/>
      <c r="Q48" s="169">
        <f t="shared" si="4"/>
      </c>
      <c r="R48" s="170">
        <f t="shared" si="5"/>
      </c>
      <c r="S48" s="170">
        <f t="shared" si="6"/>
      </c>
      <c r="T48" s="171">
        <f t="shared" si="7"/>
      </c>
      <c r="U48" s="27">
        <f t="shared" si="2"/>
      </c>
      <c r="V48" s="28">
        <f t="shared" si="3"/>
      </c>
      <c r="W48" s="29">
        <f t="shared" si="8"/>
      </c>
      <c r="X48" s="30">
        <f t="shared" si="10"/>
      </c>
    </row>
    <row r="49" spans="1:24" ht="15.75" thickBot="1">
      <c r="A49" s="97">
        <v>35</v>
      </c>
      <c r="B49" s="98"/>
      <c r="C49" s="99"/>
      <c r="D49" s="100"/>
      <c r="E49" s="101"/>
      <c r="F49" s="102"/>
      <c r="G49" s="103"/>
      <c r="H49" s="191"/>
      <c r="I49" s="163"/>
      <c r="J49" s="102"/>
      <c r="K49" s="104"/>
      <c r="L49" s="105"/>
      <c r="M49" s="104"/>
      <c r="N49" s="191"/>
      <c r="O49" s="163"/>
      <c r="P49" s="191"/>
      <c r="Q49" s="172">
        <f t="shared" si="4"/>
      </c>
      <c r="R49" s="173">
        <f t="shared" si="5"/>
      </c>
      <c r="S49" s="173">
        <f t="shared" si="6"/>
      </c>
      <c r="T49" s="174">
        <f t="shared" si="7"/>
      </c>
      <c r="U49" s="31">
        <f t="shared" si="2"/>
      </c>
      <c r="V49" s="32">
        <f t="shared" si="3"/>
      </c>
      <c r="W49" s="33">
        <f t="shared" si="8"/>
      </c>
      <c r="X49" s="34">
        <f t="shared" si="10"/>
      </c>
    </row>
    <row r="50" spans="1:24" ht="15">
      <c r="A50" s="79">
        <v>36</v>
      </c>
      <c r="B50" s="80"/>
      <c r="C50" s="81"/>
      <c r="D50" s="82"/>
      <c r="E50" s="83"/>
      <c r="F50" s="84"/>
      <c r="G50" s="85"/>
      <c r="H50" s="189"/>
      <c r="I50" s="161"/>
      <c r="J50" s="84"/>
      <c r="K50" s="86"/>
      <c r="L50" s="87"/>
      <c r="M50" s="86"/>
      <c r="N50" s="189"/>
      <c r="O50" s="161"/>
      <c r="P50" s="189"/>
      <c r="Q50" s="166">
        <f t="shared" si="4"/>
      </c>
      <c r="R50" s="167">
        <f t="shared" si="5"/>
      </c>
      <c r="S50" s="167">
        <f t="shared" si="6"/>
      </c>
      <c r="T50" s="168">
        <f t="shared" si="7"/>
      </c>
      <c r="U50" s="23">
        <f t="shared" si="2"/>
      </c>
      <c r="V50" s="24">
        <f t="shared" si="3"/>
      </c>
      <c r="W50" s="25">
        <f t="shared" si="8"/>
      </c>
      <c r="X50" s="26">
        <f t="shared" si="10"/>
      </c>
    </row>
    <row r="51" spans="1:24" ht="15">
      <c r="A51" s="88">
        <v>37</v>
      </c>
      <c r="B51" s="89"/>
      <c r="C51" s="90"/>
      <c r="D51" s="91"/>
      <c r="E51" s="92"/>
      <c r="F51" s="93"/>
      <c r="G51" s="94"/>
      <c r="H51" s="190"/>
      <c r="I51" s="162"/>
      <c r="J51" s="93"/>
      <c r="K51" s="95"/>
      <c r="L51" s="96"/>
      <c r="M51" s="95"/>
      <c r="N51" s="190"/>
      <c r="O51" s="162"/>
      <c r="P51" s="190"/>
      <c r="Q51" s="169">
        <f t="shared" si="4"/>
      </c>
      <c r="R51" s="170">
        <f t="shared" si="5"/>
      </c>
      <c r="S51" s="170">
        <f t="shared" si="6"/>
      </c>
      <c r="T51" s="171">
        <f t="shared" si="7"/>
      </c>
      <c r="U51" s="27">
        <f t="shared" si="2"/>
      </c>
      <c r="V51" s="28">
        <f t="shared" si="3"/>
      </c>
      <c r="W51" s="29">
        <f t="shared" si="8"/>
      </c>
      <c r="X51" s="30">
        <f t="shared" si="10"/>
      </c>
    </row>
    <row r="52" spans="1:24" ht="15">
      <c r="A52" s="88">
        <v>38</v>
      </c>
      <c r="B52" s="89"/>
      <c r="C52" s="90"/>
      <c r="D52" s="91"/>
      <c r="E52" s="92"/>
      <c r="F52" s="93"/>
      <c r="G52" s="94"/>
      <c r="H52" s="190"/>
      <c r="I52" s="162"/>
      <c r="J52" s="93"/>
      <c r="K52" s="95"/>
      <c r="L52" s="96"/>
      <c r="M52" s="95"/>
      <c r="N52" s="190"/>
      <c r="O52" s="162"/>
      <c r="P52" s="190"/>
      <c r="Q52" s="169">
        <f t="shared" si="4"/>
      </c>
      <c r="R52" s="170">
        <f t="shared" si="5"/>
      </c>
      <c r="S52" s="170">
        <f t="shared" si="6"/>
      </c>
      <c r="T52" s="171">
        <f t="shared" si="7"/>
      </c>
      <c r="U52" s="27">
        <f t="shared" si="2"/>
      </c>
      <c r="V52" s="28">
        <f t="shared" si="3"/>
      </c>
      <c r="W52" s="29">
        <f t="shared" si="8"/>
      </c>
      <c r="X52" s="30">
        <f t="shared" si="10"/>
      </c>
    </row>
    <row r="53" spans="1:24" ht="15">
      <c r="A53" s="88">
        <v>39</v>
      </c>
      <c r="B53" s="89"/>
      <c r="C53" s="90"/>
      <c r="D53" s="91"/>
      <c r="E53" s="92"/>
      <c r="F53" s="93"/>
      <c r="G53" s="94"/>
      <c r="H53" s="190"/>
      <c r="I53" s="162"/>
      <c r="J53" s="93"/>
      <c r="K53" s="95"/>
      <c r="L53" s="96"/>
      <c r="M53" s="95"/>
      <c r="N53" s="190"/>
      <c r="O53" s="162"/>
      <c r="P53" s="190"/>
      <c r="Q53" s="169">
        <f t="shared" si="4"/>
      </c>
      <c r="R53" s="170">
        <f t="shared" si="5"/>
      </c>
      <c r="S53" s="170">
        <f t="shared" si="6"/>
      </c>
      <c r="T53" s="171">
        <f t="shared" si="7"/>
      </c>
      <c r="U53" s="27">
        <f t="shared" si="2"/>
      </c>
      <c r="V53" s="28">
        <f t="shared" si="3"/>
      </c>
      <c r="W53" s="29">
        <f t="shared" si="8"/>
      </c>
      <c r="X53" s="30">
        <f t="shared" si="10"/>
      </c>
    </row>
    <row r="54" spans="1:24" ht="15.75" thickBot="1">
      <c r="A54" s="97">
        <v>40</v>
      </c>
      <c r="B54" s="98"/>
      <c r="C54" s="99"/>
      <c r="D54" s="100"/>
      <c r="E54" s="101"/>
      <c r="F54" s="102"/>
      <c r="G54" s="103"/>
      <c r="H54" s="191"/>
      <c r="I54" s="163"/>
      <c r="J54" s="102"/>
      <c r="K54" s="104"/>
      <c r="L54" s="105"/>
      <c r="M54" s="104"/>
      <c r="N54" s="191"/>
      <c r="O54" s="163"/>
      <c r="P54" s="191"/>
      <c r="Q54" s="172">
        <f t="shared" si="4"/>
      </c>
      <c r="R54" s="173">
        <f t="shared" si="5"/>
      </c>
      <c r="S54" s="173">
        <f t="shared" si="6"/>
      </c>
      <c r="T54" s="174">
        <f t="shared" si="7"/>
      </c>
      <c r="U54" s="31">
        <f t="shared" si="2"/>
      </c>
      <c r="V54" s="32">
        <f t="shared" si="3"/>
      </c>
      <c r="W54" s="33">
        <f t="shared" si="8"/>
      </c>
      <c r="X54" s="34">
        <f t="shared" si="10"/>
      </c>
    </row>
    <row r="56" spans="2:4" ht="15">
      <c r="B56" s="9" t="s">
        <v>89</v>
      </c>
      <c r="D56" s="9" t="s">
        <v>85</v>
      </c>
    </row>
    <row r="57" spans="2:4" ht="15">
      <c r="B57" s="9">
        <v>1</v>
      </c>
      <c r="D57" s="9" t="s">
        <v>84</v>
      </c>
    </row>
    <row r="58" spans="2:4" ht="15">
      <c r="B58" s="9">
        <v>2</v>
      </c>
      <c r="D58" s="9" t="s">
        <v>86</v>
      </c>
    </row>
  </sheetData>
  <sheetProtection/>
  <mergeCells count="1">
    <mergeCell ref="Q13:T13"/>
  </mergeCells>
  <conditionalFormatting sqref="E15:P54">
    <cfRule type="expression" priority="11" dxfId="1" stopIfTrue="1">
      <formula>E15&gt;E$11</formula>
    </cfRule>
  </conditionalFormatting>
  <conditionalFormatting sqref="D6 E5 K1 N1">
    <cfRule type="containsBlanks" priority="6" dxfId="1" stopIfTrue="1">
      <formula>LEN(TRIM(D1))=0</formula>
    </cfRule>
  </conditionalFormatting>
  <conditionalFormatting sqref="C15:C54">
    <cfRule type="expression" priority="332" dxfId="1">
      <formula>AND(SUM($D15:$P15)&lt;&gt;0,$C15="")</formula>
    </cfRule>
  </conditionalFormatting>
  <conditionalFormatting sqref="D15:P54">
    <cfRule type="expression" priority="333" dxfId="1" stopIfTrue="1">
      <formula>AND($B15&lt;&gt;"",$C15="да",$D15="")</formula>
    </cfRule>
    <cfRule type="expression" priority="334" dxfId="0" stopIfTrue="1">
      <formula>AND(SUM($D15)=0,COUNTA($E15:$P15)&gt;0)</formula>
    </cfRule>
  </conditionalFormatting>
  <dataValidations count="5">
    <dataValidation errorStyle="warning" type="list" allowBlank="1" showInputMessage="1" showErrorMessage="1" sqref="C15:C54 Q15:T54">
      <formula1>"да,нет"</formula1>
    </dataValidation>
    <dataValidation type="list" allowBlank="1" showErrorMessage="1" promptTitle="Введите тип класса" prompt="общ - общеобразовательный класс;&#10;пил - пилотный класс по введению ФГОС ООО" sqref="D6">
      <formula1>$X$3:$X$4</formula1>
    </dataValidation>
    <dataValidation allowBlank="1" showInputMessage="1" showErrorMessage="1" prompt="Укажите наименование образовательной организации, например, СОШ №3" sqref="N1"/>
    <dataValidation allowBlank="1" showInputMessage="1" prompt="Укажите класс с литерой (если есть)" sqref="K1"/>
    <dataValidation type="whole" allowBlank="1" showInputMessage="1" showErrorMessage="1" sqref="E15:P54">
      <formula1>0</formula1>
      <formula2>E$11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view="pageBreakPreview" zoomScale="90" zoomScaleSheetLayoutView="90" zoomScalePageLayoutView="0" workbookViewId="0" topLeftCell="A1">
      <selection activeCell="B15" sqref="B15"/>
    </sheetView>
  </sheetViews>
  <sheetFormatPr defaultColWidth="9.140625" defaultRowHeight="15"/>
  <cols>
    <col min="1" max="1" width="4.7109375" style="9" customWidth="1"/>
    <col min="2" max="2" width="21.8515625" style="9" customWidth="1"/>
    <col min="3" max="3" width="8.28125" style="9" hidden="1" customWidth="1"/>
    <col min="4" max="4" width="7.57421875" style="9" customWidth="1"/>
    <col min="5" max="16" width="6.140625" style="9" customWidth="1"/>
    <col min="17" max="17" width="5.8515625" style="9" customWidth="1"/>
    <col min="18" max="18" width="12.57421875" style="9" bestFit="1" customWidth="1"/>
    <col min="19" max="19" width="12.00390625" style="9" bestFit="1" customWidth="1"/>
    <col min="20" max="20" width="12.8515625" style="9" bestFit="1" customWidth="1"/>
    <col min="21" max="21" width="6.00390625" style="9" customWidth="1"/>
    <col min="22" max="22" width="12.57421875" style="9" customWidth="1"/>
    <col min="23" max="23" width="17.7109375" style="9" customWidth="1"/>
    <col min="24" max="24" width="12.7109375" style="9" hidden="1" customWidth="1"/>
    <col min="25" max="16384" width="9.140625" style="9" customWidth="1"/>
  </cols>
  <sheetData>
    <row r="1" spans="1:23" ht="15">
      <c r="A1" s="39"/>
      <c r="B1" s="39"/>
      <c r="C1" s="39"/>
      <c r="D1" s="39"/>
      <c r="E1" s="39"/>
      <c r="F1" s="39"/>
      <c r="G1" s="39"/>
      <c r="H1" s="39"/>
      <c r="I1" s="39"/>
      <c r="J1" s="77" t="s">
        <v>112</v>
      </c>
      <c r="K1" s="109"/>
      <c r="L1" s="39" t="s">
        <v>16</v>
      </c>
      <c r="N1" s="110"/>
      <c r="W1" s="43" t="s">
        <v>0</v>
      </c>
    </row>
    <row r="2" spans="1:24" ht="15">
      <c r="A2" s="40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X2" s="9" t="s">
        <v>8</v>
      </c>
    </row>
    <row r="3" spans="1:24" ht="15">
      <c r="A3" s="39"/>
      <c r="B3" s="39"/>
      <c r="C3" s="41"/>
      <c r="D3" s="41" t="s">
        <v>5</v>
      </c>
      <c r="E3" s="42" t="s">
        <v>128</v>
      </c>
      <c r="F3" s="42"/>
      <c r="G3" s="42"/>
      <c r="H3" s="42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9" t="s">
        <v>24</v>
      </c>
    </row>
    <row r="4" spans="1:24" ht="15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9" t="s">
        <v>110</v>
      </c>
    </row>
    <row r="5" spans="1:22" ht="15">
      <c r="A5" s="57"/>
      <c r="B5" s="57"/>
      <c r="C5" s="57"/>
      <c r="D5" s="41" t="s">
        <v>111</v>
      </c>
      <c r="E5" s="108"/>
      <c r="F5" s="42"/>
      <c r="G5" s="42"/>
      <c r="H5" s="42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11" t="s">
        <v>14</v>
      </c>
      <c r="V5" s="11" t="s">
        <v>117</v>
      </c>
    </row>
    <row r="6" spans="1:22" ht="15">
      <c r="A6" s="12"/>
      <c r="B6" s="69" t="s">
        <v>8</v>
      </c>
      <c r="D6" s="108"/>
      <c r="E6" s="10"/>
      <c r="F6" s="10"/>
      <c r="U6" s="13"/>
      <c r="V6" s="13"/>
    </row>
    <row r="7" spans="1:22" ht="15">
      <c r="A7" s="14"/>
      <c r="B7" s="9" t="s">
        <v>11</v>
      </c>
      <c r="U7" s="15">
        <v>16</v>
      </c>
      <c r="V7" s="13" t="s">
        <v>113</v>
      </c>
    </row>
    <row r="8" spans="1:22" ht="15">
      <c r="A8" s="14"/>
      <c r="B8" s="9" t="s">
        <v>15</v>
      </c>
      <c r="U8" s="15">
        <v>12</v>
      </c>
      <c r="V8" s="13" t="s">
        <v>114</v>
      </c>
    </row>
    <row r="9" spans="1:22" ht="15">
      <c r="A9" s="14"/>
      <c r="B9" s="16" t="s">
        <v>12</v>
      </c>
      <c r="U9" s="15">
        <v>6</v>
      </c>
      <c r="V9" s="13" t="s">
        <v>115</v>
      </c>
    </row>
    <row r="10" spans="1:24" ht="15.75" thickBot="1">
      <c r="A10" s="14"/>
      <c r="B10" s="9" t="s">
        <v>79</v>
      </c>
      <c r="U10" s="15">
        <v>0</v>
      </c>
      <c r="V10" s="13" t="s">
        <v>116</v>
      </c>
      <c r="W10" s="17"/>
      <c r="X10" s="17"/>
    </row>
    <row r="11" spans="1:24" ht="15">
      <c r="A11" s="12"/>
      <c r="B11" s="13"/>
      <c r="C11" s="13"/>
      <c r="D11" s="176" t="s">
        <v>13</v>
      </c>
      <c r="E11" s="181">
        <v>1</v>
      </c>
      <c r="F11" s="182">
        <v>1</v>
      </c>
      <c r="G11" s="182">
        <v>1</v>
      </c>
      <c r="H11" s="183">
        <v>2</v>
      </c>
      <c r="I11" s="194">
        <v>1</v>
      </c>
      <c r="J11" s="195">
        <v>2</v>
      </c>
      <c r="K11" s="196">
        <v>1</v>
      </c>
      <c r="L11" s="181">
        <v>2</v>
      </c>
      <c r="M11" s="197">
        <v>1</v>
      </c>
      <c r="N11" s="183">
        <v>1</v>
      </c>
      <c r="O11" s="198">
        <v>1</v>
      </c>
      <c r="P11" s="201">
        <v>3</v>
      </c>
      <c r="Q11" s="158"/>
      <c r="R11" s="158"/>
      <c r="S11" s="158"/>
      <c r="T11" s="158"/>
      <c r="W11" s="17"/>
      <c r="X11" s="18" t="s">
        <v>17</v>
      </c>
    </row>
    <row r="12" spans="1:24" ht="15.75" thickBot="1">
      <c r="A12" s="12"/>
      <c r="B12" s="13"/>
      <c r="C12" s="13"/>
      <c r="D12" s="176" t="s">
        <v>94</v>
      </c>
      <c r="E12" s="184">
        <f>IF(COUNTIF($D$15:$D$54,"&gt;0")=0,"",_xlfn.SUMIFS(E$15:E$54,$D$15:$D$54,"&gt;0")/COUNTIF($D$15:$D$54,"&gt;0"))</f>
      </c>
      <c r="F12" s="63">
        <f aca="true" t="shared" si="0" ref="F12:P12">IF(COUNTIF($D$15:$D$54,"&gt;0")=0,"",_xlfn.SUMIFS(F$15:F$54,$D$15:$D$54,"&gt;0")/COUNTIF($D$15:$D$54,"&gt;0"))</f>
      </c>
      <c r="G12" s="63">
        <f t="shared" si="0"/>
      </c>
      <c r="H12" s="185">
        <f t="shared" si="0"/>
      </c>
      <c r="I12" s="179">
        <f t="shared" si="0"/>
      </c>
      <c r="J12" s="63">
        <f t="shared" si="0"/>
      </c>
      <c r="K12" s="192">
        <f t="shared" si="0"/>
      </c>
      <c r="L12" s="184">
        <f t="shared" si="0"/>
      </c>
      <c r="M12" s="192">
        <f t="shared" si="0"/>
      </c>
      <c r="N12" s="185">
        <f t="shared" si="0"/>
      </c>
      <c r="O12" s="199">
        <f t="shared" si="0"/>
      </c>
      <c r="P12" s="185">
        <f t="shared" si="0"/>
      </c>
      <c r="Q12" s="159"/>
      <c r="R12" s="159"/>
      <c r="S12" s="159"/>
      <c r="T12" s="159"/>
      <c r="W12" s="17"/>
      <c r="X12" s="18"/>
    </row>
    <row r="13" spans="1:24" ht="15.75" thickBot="1">
      <c r="A13" s="12"/>
      <c r="B13" s="65"/>
      <c r="C13" s="65"/>
      <c r="D13" s="177" t="s">
        <v>95</v>
      </c>
      <c r="E13" s="186">
        <f>IF(COUNTIF($D$15:$D$54,"&gt;0")=0,"",E12/E11)</f>
      </c>
      <c r="F13" s="64">
        <f aca="true" t="shared" si="1" ref="F13:K13">IF(COUNTIF($D$15:$D$54,"&gt;0")=0,"",F12/F11)</f>
      </c>
      <c r="G13" s="64">
        <f t="shared" si="1"/>
      </c>
      <c r="H13" s="187">
        <f t="shared" si="1"/>
      </c>
      <c r="I13" s="180">
        <f t="shared" si="1"/>
      </c>
      <c r="J13" s="64">
        <f t="shared" si="1"/>
      </c>
      <c r="K13" s="193">
        <f t="shared" si="1"/>
      </c>
      <c r="L13" s="186">
        <f>IF(COUNTIF($D$15:$D$54,"&gt;0")=0,"",L12/L11)</f>
      </c>
      <c r="M13" s="193">
        <f>IF(COUNTIF($D$15:$D$54,"&gt;0")=0,"",M12/M11)</f>
      </c>
      <c r="N13" s="187">
        <f>IF(COUNTIF($D$15:$D$54,"&gt;0")=0,"",N12/N11)</f>
      </c>
      <c r="O13" s="200">
        <f>IF(COUNTIF($D$15:$D$54,"&gt;0")=0,"",O12/O11)</f>
      </c>
      <c r="P13" s="187">
        <f>IF(COUNTIF($D$15:$D$54,"&gt;0")=0,"",P12/P11)</f>
      </c>
      <c r="Q13" s="271" t="s">
        <v>106</v>
      </c>
      <c r="R13" s="271"/>
      <c r="S13" s="271"/>
      <c r="T13" s="272"/>
      <c r="W13" s="17"/>
      <c r="X13" s="18"/>
    </row>
    <row r="14" spans="1:24" ht="60.75" thickBot="1">
      <c r="A14" s="66" t="s">
        <v>1</v>
      </c>
      <c r="B14" s="67" t="s">
        <v>2</v>
      </c>
      <c r="C14" s="68" t="s">
        <v>10</v>
      </c>
      <c r="D14" s="178" t="s">
        <v>3</v>
      </c>
      <c r="E14" s="58">
        <v>1</v>
      </c>
      <c r="F14" s="59">
        <v>2</v>
      </c>
      <c r="G14" s="60">
        <v>3</v>
      </c>
      <c r="H14" s="188">
        <v>4</v>
      </c>
      <c r="I14" s="160">
        <v>5</v>
      </c>
      <c r="J14" s="175">
        <v>6</v>
      </c>
      <c r="K14" s="61">
        <v>7</v>
      </c>
      <c r="L14" s="62">
        <v>8</v>
      </c>
      <c r="M14" s="61">
        <v>9</v>
      </c>
      <c r="N14" s="188">
        <v>10</v>
      </c>
      <c r="O14" s="160">
        <v>11</v>
      </c>
      <c r="P14" s="188">
        <v>12</v>
      </c>
      <c r="Q14" s="19" t="s">
        <v>105</v>
      </c>
      <c r="R14" s="164" t="s">
        <v>107</v>
      </c>
      <c r="S14" s="164" t="s">
        <v>108</v>
      </c>
      <c r="T14" s="165" t="s">
        <v>109</v>
      </c>
      <c r="U14" s="19" t="s">
        <v>4</v>
      </c>
      <c r="V14" s="20" t="s">
        <v>117</v>
      </c>
      <c r="W14" s="21" t="s">
        <v>88</v>
      </c>
      <c r="X14" s="22" t="s">
        <v>87</v>
      </c>
    </row>
    <row r="15" spans="1:24" ht="15">
      <c r="A15" s="79">
        <v>1</v>
      </c>
      <c r="B15" s="80"/>
      <c r="C15" s="81"/>
      <c r="D15" s="82"/>
      <c r="E15" s="83"/>
      <c r="F15" s="84"/>
      <c r="G15" s="85"/>
      <c r="H15" s="189"/>
      <c r="I15" s="161"/>
      <c r="J15" s="84"/>
      <c r="K15" s="86"/>
      <c r="L15" s="87"/>
      <c r="M15" s="86"/>
      <c r="N15" s="189"/>
      <c r="O15" s="161"/>
      <c r="P15" s="189"/>
      <c r="Q15" s="166">
        <f>IF(SUM($D15)&gt;0,IF(SUM(E15:H15)&gt;=SUM(E$11:H$11)/2,"да","нет"),"")</f>
      </c>
      <c r="R15" s="167">
        <f>IF(SUM($D15)&gt;0,IF(SUM(I15:K15)&gt;=SUM(I$11:K$11)/2,"да","нет"),"")</f>
      </c>
      <c r="S15" s="167">
        <f>IF(SUM($D15)&gt;0,IF(SUM(L15:N15)&gt;=SUM(L$11:N$11)/2,"да","нет"),"")</f>
      </c>
      <c r="T15" s="168">
        <f>IF(SUM($D15)&gt;0,IF(SUM(O15:P15)&gt;=SUM(O$11:P$11)/2,"да","нет"),"")</f>
      </c>
      <c r="U15" s="23">
        <f aca="true" t="shared" si="2" ref="U15:U54">IF(SUM(D15)&gt;0,SUM(E15:P15),"")</f>
      </c>
      <c r="V15" s="24">
        <f aca="true" t="shared" si="3" ref="V15:V54">IF(SUM(D15)&gt;0,IF(U15&gt;=$U$7,$V$7,IF(U15&gt;=$U$8,$V$8,IF(U15&gt;=$U$9,$V$9,$V$10))),"")</f>
      </c>
      <c r="W15" s="25">
        <f>IF(B15="","",IF(AND(SUM($D15)=0,COUNTA($E15:$P15)&gt;0),$D$57,IF(OR(E15&gt;E$11,F15&gt;F$11,G15&gt;G$11,H15&gt;H$11,I15&gt;I$11,J15&gt;J$11,K15&gt;K$11,L15&gt;L$11,M15&gt;M$11,N15&gt;N$11,O15&gt;O$11,P15&gt;P$11),$D$58,"нет")))</f>
      </c>
      <c r="X15" s="26">
        <f>IF(W15="","",IF(W15="нет",0,1))</f>
      </c>
    </row>
    <row r="16" spans="1:24" ht="15">
      <c r="A16" s="88">
        <v>2</v>
      </c>
      <c r="B16" s="89"/>
      <c r="C16" s="90"/>
      <c r="D16" s="91"/>
      <c r="E16" s="92"/>
      <c r="F16" s="93"/>
      <c r="G16" s="94"/>
      <c r="H16" s="190"/>
      <c r="I16" s="162"/>
      <c r="J16" s="93"/>
      <c r="K16" s="95"/>
      <c r="L16" s="96"/>
      <c r="M16" s="95"/>
      <c r="N16" s="190"/>
      <c r="O16" s="162"/>
      <c r="P16" s="190"/>
      <c r="Q16" s="169">
        <f aca="true" t="shared" si="4" ref="Q16:Q54">IF(SUM($D16)&gt;0,IF(SUM(E16:H16)&gt;=SUM(E$11:H$11)/2,"да","нет"),"")</f>
      </c>
      <c r="R16" s="170">
        <f aca="true" t="shared" si="5" ref="R16:R54">IF(SUM($D16)&gt;0,IF(SUM(I16:K16)&gt;=SUM(I$11:K$11)/2,"да","нет"),"")</f>
      </c>
      <c r="S16" s="170">
        <f aca="true" t="shared" si="6" ref="S16:S54">IF(SUM($D16)&gt;0,IF(SUM(L16:N16)&gt;=SUM(L$11:N$11)/2,"да","нет"),"")</f>
      </c>
      <c r="T16" s="171">
        <f aca="true" t="shared" si="7" ref="T16:T54">IF(SUM($D16)&gt;0,IF(SUM(O16:P16)&gt;=SUM(O$11:P$11)/2,"да","нет"),"")</f>
      </c>
      <c r="U16" s="27">
        <f t="shared" si="2"/>
      </c>
      <c r="V16" s="28">
        <f t="shared" si="3"/>
      </c>
      <c r="W16" s="29">
        <f aca="true" t="shared" si="8" ref="W16:W54">IF(B16="","",IF(AND(SUM($D16)=0,COUNTA($E16:$P16)&gt;0),$D$57,IF(OR(E16&gt;E$11,F16&gt;F$11,G16&gt;G$11,H16&gt;H$11,I16&gt;I$11,J16&gt;J$11,K16&gt;K$11,L16&gt;L$11,M16&gt;M$11,N16&gt;N$11,O16&gt;O$11,P16&gt;P$11),$D$58,"нет")))</f>
      </c>
      <c r="X16" s="30">
        <f aca="true" t="shared" si="9" ref="X16:X39">IF(W16="","",IF(W16="нет",0,1))</f>
      </c>
    </row>
    <row r="17" spans="1:24" ht="15">
      <c r="A17" s="88">
        <v>3</v>
      </c>
      <c r="B17" s="89"/>
      <c r="C17" s="90"/>
      <c r="D17" s="91"/>
      <c r="E17" s="92"/>
      <c r="F17" s="93"/>
      <c r="G17" s="94"/>
      <c r="H17" s="190"/>
      <c r="I17" s="162"/>
      <c r="J17" s="93"/>
      <c r="K17" s="95"/>
      <c r="L17" s="96"/>
      <c r="M17" s="95"/>
      <c r="N17" s="190"/>
      <c r="O17" s="162"/>
      <c r="P17" s="190"/>
      <c r="Q17" s="169">
        <f t="shared" si="4"/>
      </c>
      <c r="R17" s="170">
        <f t="shared" si="5"/>
      </c>
      <c r="S17" s="170">
        <f t="shared" si="6"/>
      </c>
      <c r="T17" s="171">
        <f t="shared" si="7"/>
      </c>
      <c r="U17" s="27">
        <f t="shared" si="2"/>
      </c>
      <c r="V17" s="28">
        <f t="shared" si="3"/>
      </c>
      <c r="W17" s="29">
        <f t="shared" si="8"/>
      </c>
      <c r="X17" s="30">
        <f t="shared" si="9"/>
      </c>
    </row>
    <row r="18" spans="1:24" ht="15">
      <c r="A18" s="88">
        <v>4</v>
      </c>
      <c r="B18" s="89"/>
      <c r="C18" s="90"/>
      <c r="D18" s="91"/>
      <c r="E18" s="92"/>
      <c r="F18" s="93"/>
      <c r="G18" s="94"/>
      <c r="H18" s="190"/>
      <c r="I18" s="162"/>
      <c r="J18" s="93"/>
      <c r="K18" s="95"/>
      <c r="L18" s="96"/>
      <c r="M18" s="95"/>
      <c r="N18" s="190"/>
      <c r="O18" s="162"/>
      <c r="P18" s="190"/>
      <c r="Q18" s="169">
        <f t="shared" si="4"/>
      </c>
      <c r="R18" s="170">
        <f t="shared" si="5"/>
      </c>
      <c r="S18" s="170">
        <f t="shared" si="6"/>
      </c>
      <c r="T18" s="171">
        <f t="shared" si="7"/>
      </c>
      <c r="U18" s="27">
        <f t="shared" si="2"/>
      </c>
      <c r="V18" s="28">
        <f t="shared" si="3"/>
      </c>
      <c r="W18" s="29">
        <f t="shared" si="8"/>
      </c>
      <c r="X18" s="30">
        <f t="shared" si="9"/>
      </c>
    </row>
    <row r="19" spans="1:24" ht="15.75" thickBot="1">
      <c r="A19" s="97">
        <v>5</v>
      </c>
      <c r="B19" s="98"/>
      <c r="C19" s="99"/>
      <c r="D19" s="100"/>
      <c r="E19" s="101"/>
      <c r="F19" s="102"/>
      <c r="G19" s="103"/>
      <c r="H19" s="191"/>
      <c r="I19" s="163"/>
      <c r="J19" s="102"/>
      <c r="K19" s="104"/>
      <c r="L19" s="105"/>
      <c r="M19" s="104"/>
      <c r="N19" s="191"/>
      <c r="O19" s="163"/>
      <c r="P19" s="191"/>
      <c r="Q19" s="172">
        <f t="shared" si="4"/>
      </c>
      <c r="R19" s="173">
        <f t="shared" si="5"/>
      </c>
      <c r="S19" s="173">
        <f t="shared" si="6"/>
      </c>
      <c r="T19" s="174">
        <f t="shared" si="7"/>
      </c>
      <c r="U19" s="31">
        <f t="shared" si="2"/>
      </c>
      <c r="V19" s="32">
        <f t="shared" si="3"/>
      </c>
      <c r="W19" s="33">
        <f t="shared" si="8"/>
      </c>
      <c r="X19" s="34">
        <f t="shared" si="9"/>
      </c>
    </row>
    <row r="20" spans="1:24" ht="15">
      <c r="A20" s="106">
        <v>6</v>
      </c>
      <c r="B20" s="80"/>
      <c r="C20" s="81"/>
      <c r="D20" s="82"/>
      <c r="E20" s="83"/>
      <c r="F20" s="84"/>
      <c r="G20" s="85"/>
      <c r="H20" s="189"/>
      <c r="I20" s="161"/>
      <c r="J20" s="84"/>
      <c r="K20" s="86"/>
      <c r="L20" s="87"/>
      <c r="M20" s="86"/>
      <c r="N20" s="189"/>
      <c r="O20" s="161"/>
      <c r="P20" s="189"/>
      <c r="Q20" s="166">
        <f t="shared" si="4"/>
      </c>
      <c r="R20" s="167">
        <f t="shared" si="5"/>
      </c>
      <c r="S20" s="167">
        <f t="shared" si="6"/>
      </c>
      <c r="T20" s="168">
        <f t="shared" si="7"/>
      </c>
      <c r="U20" s="35">
        <f t="shared" si="2"/>
      </c>
      <c r="V20" s="36">
        <f t="shared" si="3"/>
      </c>
      <c r="W20" s="25">
        <f t="shared" si="8"/>
      </c>
      <c r="X20" s="26">
        <f t="shared" si="9"/>
      </c>
    </row>
    <row r="21" spans="1:24" ht="15">
      <c r="A21" s="88">
        <v>7</v>
      </c>
      <c r="B21" s="89"/>
      <c r="C21" s="90"/>
      <c r="D21" s="91"/>
      <c r="E21" s="92"/>
      <c r="F21" s="93"/>
      <c r="G21" s="94"/>
      <c r="H21" s="190"/>
      <c r="I21" s="162"/>
      <c r="J21" s="93"/>
      <c r="K21" s="95"/>
      <c r="L21" s="96"/>
      <c r="M21" s="95"/>
      <c r="N21" s="190"/>
      <c r="O21" s="162"/>
      <c r="P21" s="190"/>
      <c r="Q21" s="169">
        <f t="shared" si="4"/>
      </c>
      <c r="R21" s="170">
        <f t="shared" si="5"/>
      </c>
      <c r="S21" s="170">
        <f t="shared" si="6"/>
      </c>
      <c r="T21" s="171">
        <f t="shared" si="7"/>
      </c>
      <c r="U21" s="27">
        <f t="shared" si="2"/>
      </c>
      <c r="V21" s="28">
        <f t="shared" si="3"/>
      </c>
      <c r="W21" s="29">
        <f t="shared" si="8"/>
      </c>
      <c r="X21" s="30">
        <f t="shared" si="9"/>
      </c>
    </row>
    <row r="22" spans="1:24" ht="15">
      <c r="A22" s="88">
        <v>8</v>
      </c>
      <c r="B22" s="89"/>
      <c r="C22" s="90"/>
      <c r="D22" s="91"/>
      <c r="E22" s="92"/>
      <c r="F22" s="93"/>
      <c r="G22" s="94"/>
      <c r="H22" s="190"/>
      <c r="I22" s="162"/>
      <c r="J22" s="93"/>
      <c r="K22" s="95"/>
      <c r="L22" s="96"/>
      <c r="M22" s="95"/>
      <c r="N22" s="190"/>
      <c r="O22" s="162"/>
      <c r="P22" s="190"/>
      <c r="Q22" s="169">
        <f t="shared" si="4"/>
      </c>
      <c r="R22" s="170">
        <f t="shared" si="5"/>
      </c>
      <c r="S22" s="170">
        <f t="shared" si="6"/>
      </c>
      <c r="T22" s="171">
        <f t="shared" si="7"/>
      </c>
      <c r="U22" s="27">
        <f t="shared" si="2"/>
      </c>
      <c r="V22" s="28">
        <f t="shared" si="3"/>
      </c>
      <c r="W22" s="29">
        <f t="shared" si="8"/>
      </c>
      <c r="X22" s="30">
        <f t="shared" si="9"/>
      </c>
    </row>
    <row r="23" spans="1:24" ht="15">
      <c r="A23" s="88">
        <v>9</v>
      </c>
      <c r="B23" s="89"/>
      <c r="C23" s="90"/>
      <c r="D23" s="91"/>
      <c r="E23" s="92"/>
      <c r="F23" s="93"/>
      <c r="G23" s="94"/>
      <c r="H23" s="190"/>
      <c r="I23" s="162"/>
      <c r="J23" s="93"/>
      <c r="K23" s="95"/>
      <c r="L23" s="96"/>
      <c r="M23" s="95"/>
      <c r="N23" s="190"/>
      <c r="O23" s="162"/>
      <c r="P23" s="190"/>
      <c r="Q23" s="169">
        <f t="shared" si="4"/>
      </c>
      <c r="R23" s="170">
        <f t="shared" si="5"/>
      </c>
      <c r="S23" s="170">
        <f t="shared" si="6"/>
      </c>
      <c r="T23" s="171">
        <f t="shared" si="7"/>
      </c>
      <c r="U23" s="27">
        <f t="shared" si="2"/>
      </c>
      <c r="V23" s="28">
        <f t="shared" si="3"/>
      </c>
      <c r="W23" s="29">
        <f t="shared" si="8"/>
      </c>
      <c r="X23" s="30">
        <f t="shared" si="9"/>
      </c>
    </row>
    <row r="24" spans="1:24" ht="15.75" thickBot="1">
      <c r="A24" s="107">
        <v>10</v>
      </c>
      <c r="B24" s="98"/>
      <c r="C24" s="99"/>
      <c r="D24" s="100"/>
      <c r="E24" s="101"/>
      <c r="F24" s="102"/>
      <c r="G24" s="103"/>
      <c r="H24" s="191"/>
      <c r="I24" s="163"/>
      <c r="J24" s="102"/>
      <c r="K24" s="104"/>
      <c r="L24" s="105"/>
      <c r="M24" s="104"/>
      <c r="N24" s="191"/>
      <c r="O24" s="163"/>
      <c r="P24" s="191"/>
      <c r="Q24" s="172">
        <f t="shared" si="4"/>
      </c>
      <c r="R24" s="173">
        <f t="shared" si="5"/>
      </c>
      <c r="S24" s="173">
        <f t="shared" si="6"/>
      </c>
      <c r="T24" s="174">
        <f t="shared" si="7"/>
      </c>
      <c r="U24" s="37">
        <f t="shared" si="2"/>
      </c>
      <c r="V24" s="38">
        <f t="shared" si="3"/>
      </c>
      <c r="W24" s="33">
        <f t="shared" si="8"/>
      </c>
      <c r="X24" s="34">
        <f t="shared" si="9"/>
      </c>
    </row>
    <row r="25" spans="1:24" ht="15">
      <c r="A25" s="79">
        <v>11</v>
      </c>
      <c r="B25" s="80"/>
      <c r="C25" s="81"/>
      <c r="D25" s="82"/>
      <c r="E25" s="83"/>
      <c r="F25" s="84"/>
      <c r="G25" s="85"/>
      <c r="H25" s="189"/>
      <c r="I25" s="161"/>
      <c r="J25" s="84"/>
      <c r="K25" s="86"/>
      <c r="L25" s="87"/>
      <c r="M25" s="86"/>
      <c r="N25" s="189"/>
      <c r="O25" s="161"/>
      <c r="P25" s="189"/>
      <c r="Q25" s="166">
        <f t="shared" si="4"/>
      </c>
      <c r="R25" s="167">
        <f t="shared" si="5"/>
      </c>
      <c r="S25" s="167">
        <f t="shared" si="6"/>
      </c>
      <c r="T25" s="168">
        <f t="shared" si="7"/>
      </c>
      <c r="U25" s="23">
        <f t="shared" si="2"/>
      </c>
      <c r="V25" s="24">
        <f t="shared" si="3"/>
      </c>
      <c r="W25" s="25">
        <f t="shared" si="8"/>
      </c>
      <c r="X25" s="26">
        <f t="shared" si="9"/>
      </c>
    </row>
    <row r="26" spans="1:24" ht="15">
      <c r="A26" s="88">
        <v>12</v>
      </c>
      <c r="B26" s="89"/>
      <c r="C26" s="90"/>
      <c r="D26" s="91"/>
      <c r="E26" s="92"/>
      <c r="F26" s="93"/>
      <c r="G26" s="94"/>
      <c r="H26" s="190"/>
      <c r="I26" s="162"/>
      <c r="J26" s="93"/>
      <c r="K26" s="95"/>
      <c r="L26" s="96"/>
      <c r="M26" s="95"/>
      <c r="N26" s="190"/>
      <c r="O26" s="162"/>
      <c r="P26" s="190"/>
      <c r="Q26" s="169">
        <f t="shared" si="4"/>
      </c>
      <c r="R26" s="170">
        <f t="shared" si="5"/>
      </c>
      <c r="S26" s="170">
        <f t="shared" si="6"/>
      </c>
      <c r="T26" s="171">
        <f t="shared" si="7"/>
      </c>
      <c r="U26" s="27">
        <f t="shared" si="2"/>
      </c>
      <c r="V26" s="28">
        <f t="shared" si="3"/>
      </c>
      <c r="W26" s="29">
        <f t="shared" si="8"/>
      </c>
      <c r="X26" s="30">
        <f t="shared" si="9"/>
      </c>
    </row>
    <row r="27" spans="1:24" ht="15">
      <c r="A27" s="88">
        <v>13</v>
      </c>
      <c r="B27" s="89"/>
      <c r="C27" s="90"/>
      <c r="D27" s="91"/>
      <c r="E27" s="92"/>
      <c r="F27" s="93"/>
      <c r="G27" s="94"/>
      <c r="H27" s="190"/>
      <c r="I27" s="162"/>
      <c r="J27" s="93"/>
      <c r="K27" s="95"/>
      <c r="L27" s="96"/>
      <c r="M27" s="95"/>
      <c r="N27" s="190"/>
      <c r="O27" s="162"/>
      <c r="P27" s="190"/>
      <c r="Q27" s="169">
        <f t="shared" si="4"/>
      </c>
      <c r="R27" s="170">
        <f t="shared" si="5"/>
      </c>
      <c r="S27" s="170">
        <f t="shared" si="6"/>
      </c>
      <c r="T27" s="171">
        <f t="shared" si="7"/>
      </c>
      <c r="U27" s="27">
        <f t="shared" si="2"/>
      </c>
      <c r="V27" s="28">
        <f t="shared" si="3"/>
      </c>
      <c r="W27" s="29">
        <f t="shared" si="8"/>
      </c>
      <c r="X27" s="30">
        <f t="shared" si="9"/>
      </c>
    </row>
    <row r="28" spans="1:24" ht="15">
      <c r="A28" s="88">
        <v>14</v>
      </c>
      <c r="B28" s="89"/>
      <c r="C28" s="90"/>
      <c r="D28" s="91"/>
      <c r="E28" s="92"/>
      <c r="F28" s="93"/>
      <c r="G28" s="94"/>
      <c r="H28" s="190"/>
      <c r="I28" s="162"/>
      <c r="J28" s="93"/>
      <c r="K28" s="95"/>
      <c r="L28" s="96"/>
      <c r="M28" s="95"/>
      <c r="N28" s="190"/>
      <c r="O28" s="162"/>
      <c r="P28" s="190"/>
      <c r="Q28" s="169">
        <f t="shared" si="4"/>
      </c>
      <c r="R28" s="170">
        <f t="shared" si="5"/>
      </c>
      <c r="S28" s="170">
        <f t="shared" si="6"/>
      </c>
      <c r="T28" s="171">
        <f t="shared" si="7"/>
      </c>
      <c r="U28" s="27">
        <f t="shared" si="2"/>
      </c>
      <c r="V28" s="28">
        <f t="shared" si="3"/>
      </c>
      <c r="W28" s="29">
        <f t="shared" si="8"/>
      </c>
      <c r="X28" s="30">
        <f t="shared" si="9"/>
      </c>
    </row>
    <row r="29" spans="1:24" ht="15.75" thickBot="1">
      <c r="A29" s="97">
        <v>15</v>
      </c>
      <c r="B29" s="98"/>
      <c r="C29" s="99"/>
      <c r="D29" s="100"/>
      <c r="E29" s="101"/>
      <c r="F29" s="102"/>
      <c r="G29" s="103"/>
      <c r="H29" s="191"/>
      <c r="I29" s="163"/>
      <c r="J29" s="102"/>
      <c r="K29" s="104"/>
      <c r="L29" s="105"/>
      <c r="M29" s="104"/>
      <c r="N29" s="191"/>
      <c r="O29" s="163"/>
      <c r="P29" s="191"/>
      <c r="Q29" s="172">
        <f t="shared" si="4"/>
      </c>
      <c r="R29" s="173">
        <f t="shared" si="5"/>
      </c>
      <c r="S29" s="173">
        <f t="shared" si="6"/>
      </c>
      <c r="T29" s="174">
        <f t="shared" si="7"/>
      </c>
      <c r="U29" s="31">
        <f t="shared" si="2"/>
      </c>
      <c r="V29" s="32">
        <f t="shared" si="3"/>
      </c>
      <c r="W29" s="33">
        <f t="shared" si="8"/>
      </c>
      <c r="X29" s="34">
        <f t="shared" si="9"/>
      </c>
    </row>
    <row r="30" spans="1:24" ht="15">
      <c r="A30" s="106">
        <v>16</v>
      </c>
      <c r="B30" s="80"/>
      <c r="C30" s="81"/>
      <c r="D30" s="82"/>
      <c r="E30" s="83"/>
      <c r="F30" s="84"/>
      <c r="G30" s="85"/>
      <c r="H30" s="189"/>
      <c r="I30" s="161"/>
      <c r="J30" s="84"/>
      <c r="K30" s="86"/>
      <c r="L30" s="87"/>
      <c r="M30" s="86"/>
      <c r="N30" s="189"/>
      <c r="O30" s="161"/>
      <c r="P30" s="189"/>
      <c r="Q30" s="166">
        <f t="shared" si="4"/>
      </c>
      <c r="R30" s="167">
        <f t="shared" si="5"/>
      </c>
      <c r="S30" s="167">
        <f t="shared" si="6"/>
      </c>
      <c r="T30" s="168">
        <f t="shared" si="7"/>
      </c>
      <c r="U30" s="35">
        <f t="shared" si="2"/>
      </c>
      <c r="V30" s="36">
        <f t="shared" si="3"/>
      </c>
      <c r="W30" s="25">
        <f t="shared" si="8"/>
      </c>
      <c r="X30" s="26">
        <f t="shared" si="9"/>
      </c>
    </row>
    <row r="31" spans="1:24" ht="15">
      <c r="A31" s="88">
        <v>17</v>
      </c>
      <c r="B31" s="89"/>
      <c r="C31" s="90"/>
      <c r="D31" s="91"/>
      <c r="E31" s="92"/>
      <c r="F31" s="93"/>
      <c r="G31" s="94"/>
      <c r="H31" s="190"/>
      <c r="I31" s="162"/>
      <c r="J31" s="93"/>
      <c r="K31" s="95"/>
      <c r="L31" s="96"/>
      <c r="M31" s="95"/>
      <c r="N31" s="190"/>
      <c r="O31" s="162"/>
      <c r="P31" s="190"/>
      <c r="Q31" s="169">
        <f t="shared" si="4"/>
      </c>
      <c r="R31" s="170">
        <f t="shared" si="5"/>
      </c>
      <c r="S31" s="170">
        <f t="shared" si="6"/>
      </c>
      <c r="T31" s="171">
        <f t="shared" si="7"/>
      </c>
      <c r="U31" s="27">
        <f t="shared" si="2"/>
      </c>
      <c r="V31" s="28">
        <f t="shared" si="3"/>
      </c>
      <c r="W31" s="29">
        <f t="shared" si="8"/>
      </c>
      <c r="X31" s="30">
        <f t="shared" si="9"/>
      </c>
    </row>
    <row r="32" spans="1:24" ht="15">
      <c r="A32" s="88">
        <v>18</v>
      </c>
      <c r="B32" s="89"/>
      <c r="C32" s="90"/>
      <c r="D32" s="91"/>
      <c r="E32" s="92"/>
      <c r="F32" s="93"/>
      <c r="G32" s="94"/>
      <c r="H32" s="190"/>
      <c r="I32" s="162"/>
      <c r="J32" s="93"/>
      <c r="K32" s="95"/>
      <c r="L32" s="96"/>
      <c r="M32" s="95"/>
      <c r="N32" s="190"/>
      <c r="O32" s="162"/>
      <c r="P32" s="190"/>
      <c r="Q32" s="169">
        <f t="shared" si="4"/>
      </c>
      <c r="R32" s="170">
        <f t="shared" si="5"/>
      </c>
      <c r="S32" s="170">
        <f t="shared" si="6"/>
      </c>
      <c r="T32" s="171">
        <f t="shared" si="7"/>
      </c>
      <c r="U32" s="27">
        <f t="shared" si="2"/>
      </c>
      <c r="V32" s="28">
        <f t="shared" si="3"/>
      </c>
      <c r="W32" s="29">
        <f t="shared" si="8"/>
      </c>
      <c r="X32" s="30">
        <f t="shared" si="9"/>
      </c>
    </row>
    <row r="33" spans="1:24" ht="15">
      <c r="A33" s="88">
        <v>19</v>
      </c>
      <c r="B33" s="89"/>
      <c r="C33" s="90"/>
      <c r="D33" s="91"/>
      <c r="E33" s="92"/>
      <c r="F33" s="93"/>
      <c r="G33" s="94"/>
      <c r="H33" s="190"/>
      <c r="I33" s="162"/>
      <c r="J33" s="93"/>
      <c r="K33" s="95"/>
      <c r="L33" s="96"/>
      <c r="M33" s="95"/>
      <c r="N33" s="190"/>
      <c r="O33" s="162"/>
      <c r="P33" s="190"/>
      <c r="Q33" s="169">
        <f t="shared" si="4"/>
      </c>
      <c r="R33" s="170">
        <f t="shared" si="5"/>
      </c>
      <c r="S33" s="170">
        <f t="shared" si="6"/>
      </c>
      <c r="T33" s="171">
        <f t="shared" si="7"/>
      </c>
      <c r="U33" s="27">
        <f t="shared" si="2"/>
      </c>
      <c r="V33" s="28">
        <f t="shared" si="3"/>
      </c>
      <c r="W33" s="29">
        <f t="shared" si="8"/>
      </c>
      <c r="X33" s="30">
        <f t="shared" si="9"/>
      </c>
    </row>
    <row r="34" spans="1:24" ht="15.75" thickBot="1">
      <c r="A34" s="107">
        <v>20</v>
      </c>
      <c r="B34" s="98"/>
      <c r="C34" s="99"/>
      <c r="D34" s="100"/>
      <c r="E34" s="101"/>
      <c r="F34" s="102"/>
      <c r="G34" s="103"/>
      <c r="H34" s="191"/>
      <c r="I34" s="163"/>
      <c r="J34" s="102"/>
      <c r="K34" s="104"/>
      <c r="L34" s="105"/>
      <c r="M34" s="104"/>
      <c r="N34" s="191"/>
      <c r="O34" s="163"/>
      <c r="P34" s="191"/>
      <c r="Q34" s="172">
        <f t="shared" si="4"/>
      </c>
      <c r="R34" s="173">
        <f t="shared" si="5"/>
      </c>
      <c r="S34" s="173">
        <f t="shared" si="6"/>
      </c>
      <c r="T34" s="174">
        <f t="shared" si="7"/>
      </c>
      <c r="U34" s="37">
        <f t="shared" si="2"/>
      </c>
      <c r="V34" s="38">
        <f t="shared" si="3"/>
      </c>
      <c r="W34" s="33">
        <f t="shared" si="8"/>
      </c>
      <c r="X34" s="34">
        <f t="shared" si="9"/>
      </c>
    </row>
    <row r="35" spans="1:24" ht="15">
      <c r="A35" s="79">
        <v>21</v>
      </c>
      <c r="B35" s="80"/>
      <c r="C35" s="81"/>
      <c r="D35" s="82"/>
      <c r="E35" s="83"/>
      <c r="F35" s="84"/>
      <c r="G35" s="85"/>
      <c r="H35" s="189"/>
      <c r="I35" s="161"/>
      <c r="J35" s="84"/>
      <c r="K35" s="86"/>
      <c r="L35" s="87"/>
      <c r="M35" s="86"/>
      <c r="N35" s="189"/>
      <c r="O35" s="161"/>
      <c r="P35" s="189"/>
      <c r="Q35" s="166">
        <f t="shared" si="4"/>
      </c>
      <c r="R35" s="167">
        <f t="shared" si="5"/>
      </c>
      <c r="S35" s="167">
        <f t="shared" si="6"/>
      </c>
      <c r="T35" s="168">
        <f t="shared" si="7"/>
      </c>
      <c r="U35" s="23">
        <f t="shared" si="2"/>
      </c>
      <c r="V35" s="24">
        <f t="shared" si="3"/>
      </c>
      <c r="W35" s="25">
        <f t="shared" si="8"/>
      </c>
      <c r="X35" s="26">
        <f t="shared" si="9"/>
      </c>
    </row>
    <row r="36" spans="1:24" ht="15">
      <c r="A36" s="88">
        <v>22</v>
      </c>
      <c r="B36" s="89"/>
      <c r="C36" s="90"/>
      <c r="D36" s="91"/>
      <c r="E36" s="92"/>
      <c r="F36" s="93"/>
      <c r="G36" s="94"/>
      <c r="H36" s="190"/>
      <c r="I36" s="162"/>
      <c r="J36" s="93"/>
      <c r="K36" s="95"/>
      <c r="L36" s="96"/>
      <c r="M36" s="95"/>
      <c r="N36" s="190"/>
      <c r="O36" s="162"/>
      <c r="P36" s="190"/>
      <c r="Q36" s="169">
        <f t="shared" si="4"/>
      </c>
      <c r="R36" s="170">
        <f t="shared" si="5"/>
      </c>
      <c r="S36" s="170">
        <f t="shared" si="6"/>
      </c>
      <c r="T36" s="171">
        <f t="shared" si="7"/>
      </c>
      <c r="U36" s="27">
        <f t="shared" si="2"/>
      </c>
      <c r="V36" s="28">
        <f t="shared" si="3"/>
      </c>
      <c r="W36" s="29">
        <f t="shared" si="8"/>
      </c>
      <c r="X36" s="30">
        <f t="shared" si="9"/>
      </c>
    </row>
    <row r="37" spans="1:24" ht="15">
      <c r="A37" s="88">
        <v>23</v>
      </c>
      <c r="B37" s="89"/>
      <c r="C37" s="90"/>
      <c r="D37" s="91"/>
      <c r="E37" s="92"/>
      <c r="F37" s="93"/>
      <c r="G37" s="94"/>
      <c r="H37" s="190"/>
      <c r="I37" s="162"/>
      <c r="J37" s="93"/>
      <c r="K37" s="95"/>
      <c r="L37" s="96"/>
      <c r="M37" s="95"/>
      <c r="N37" s="190"/>
      <c r="O37" s="162"/>
      <c r="P37" s="190"/>
      <c r="Q37" s="169">
        <f t="shared" si="4"/>
      </c>
      <c r="R37" s="170">
        <f t="shared" si="5"/>
      </c>
      <c r="S37" s="170">
        <f t="shared" si="6"/>
      </c>
      <c r="T37" s="171">
        <f t="shared" si="7"/>
      </c>
      <c r="U37" s="27">
        <f t="shared" si="2"/>
      </c>
      <c r="V37" s="28">
        <f t="shared" si="3"/>
      </c>
      <c r="W37" s="29">
        <f t="shared" si="8"/>
      </c>
      <c r="X37" s="30">
        <f t="shared" si="9"/>
      </c>
    </row>
    <row r="38" spans="1:24" ht="15">
      <c r="A38" s="88">
        <v>24</v>
      </c>
      <c r="B38" s="89"/>
      <c r="C38" s="90"/>
      <c r="D38" s="91"/>
      <c r="E38" s="92"/>
      <c r="F38" s="93"/>
      <c r="G38" s="94"/>
      <c r="H38" s="190"/>
      <c r="I38" s="162"/>
      <c r="J38" s="93"/>
      <c r="K38" s="95"/>
      <c r="L38" s="96"/>
      <c r="M38" s="95"/>
      <c r="N38" s="190"/>
      <c r="O38" s="162"/>
      <c r="P38" s="190"/>
      <c r="Q38" s="169">
        <f t="shared" si="4"/>
      </c>
      <c r="R38" s="170">
        <f t="shared" si="5"/>
      </c>
      <c r="S38" s="170">
        <f t="shared" si="6"/>
      </c>
      <c r="T38" s="171">
        <f t="shared" si="7"/>
      </c>
      <c r="U38" s="27">
        <f t="shared" si="2"/>
      </c>
      <c r="V38" s="28">
        <f t="shared" si="3"/>
      </c>
      <c r="W38" s="29">
        <f t="shared" si="8"/>
      </c>
      <c r="X38" s="30">
        <f t="shared" si="9"/>
      </c>
    </row>
    <row r="39" spans="1:24" ht="15.75" thickBot="1">
      <c r="A39" s="97">
        <v>25</v>
      </c>
      <c r="B39" s="98"/>
      <c r="C39" s="99"/>
      <c r="D39" s="100"/>
      <c r="E39" s="101"/>
      <c r="F39" s="102"/>
      <c r="G39" s="103"/>
      <c r="H39" s="191"/>
      <c r="I39" s="163"/>
      <c r="J39" s="102"/>
      <c r="K39" s="104"/>
      <c r="L39" s="105"/>
      <c r="M39" s="104"/>
      <c r="N39" s="191"/>
      <c r="O39" s="163"/>
      <c r="P39" s="191"/>
      <c r="Q39" s="172">
        <f t="shared" si="4"/>
      </c>
      <c r="R39" s="173">
        <f t="shared" si="5"/>
      </c>
      <c r="S39" s="173">
        <f t="shared" si="6"/>
      </c>
      <c r="T39" s="174">
        <f t="shared" si="7"/>
      </c>
      <c r="U39" s="31">
        <f t="shared" si="2"/>
      </c>
      <c r="V39" s="32">
        <f t="shared" si="3"/>
      </c>
      <c r="W39" s="33">
        <f t="shared" si="8"/>
      </c>
      <c r="X39" s="34">
        <f t="shared" si="9"/>
      </c>
    </row>
    <row r="40" spans="1:24" ht="15">
      <c r="A40" s="79">
        <v>26</v>
      </c>
      <c r="B40" s="80"/>
      <c r="C40" s="81"/>
      <c r="D40" s="82"/>
      <c r="E40" s="83"/>
      <c r="F40" s="84"/>
      <c r="G40" s="85"/>
      <c r="H40" s="189"/>
      <c r="I40" s="161"/>
      <c r="J40" s="84"/>
      <c r="K40" s="86"/>
      <c r="L40" s="87"/>
      <c r="M40" s="86"/>
      <c r="N40" s="189"/>
      <c r="O40" s="161"/>
      <c r="P40" s="189"/>
      <c r="Q40" s="166">
        <f t="shared" si="4"/>
      </c>
      <c r="R40" s="167">
        <f t="shared" si="5"/>
      </c>
      <c r="S40" s="167">
        <f t="shared" si="6"/>
      </c>
      <c r="T40" s="168">
        <f t="shared" si="7"/>
      </c>
      <c r="U40" s="23">
        <f t="shared" si="2"/>
      </c>
      <c r="V40" s="24">
        <f t="shared" si="3"/>
      </c>
      <c r="W40" s="25">
        <f t="shared" si="8"/>
      </c>
      <c r="X40" s="26">
        <f aca="true" t="shared" si="10" ref="X40:X54">IF(W40="","",IF(W40="нет",0,1))</f>
      </c>
    </row>
    <row r="41" spans="1:24" ht="15">
      <c r="A41" s="88">
        <v>27</v>
      </c>
      <c r="B41" s="89"/>
      <c r="C41" s="90"/>
      <c r="D41" s="91"/>
      <c r="E41" s="92"/>
      <c r="F41" s="93"/>
      <c r="G41" s="94"/>
      <c r="H41" s="190"/>
      <c r="I41" s="162"/>
      <c r="J41" s="93"/>
      <c r="K41" s="95"/>
      <c r="L41" s="96"/>
      <c r="M41" s="95"/>
      <c r="N41" s="190"/>
      <c r="O41" s="162"/>
      <c r="P41" s="190"/>
      <c r="Q41" s="169">
        <f t="shared" si="4"/>
      </c>
      <c r="R41" s="170">
        <f t="shared" si="5"/>
      </c>
      <c r="S41" s="170">
        <f t="shared" si="6"/>
      </c>
      <c r="T41" s="171">
        <f t="shared" si="7"/>
      </c>
      <c r="U41" s="27">
        <f t="shared" si="2"/>
      </c>
      <c r="V41" s="28">
        <f t="shared" si="3"/>
      </c>
      <c r="W41" s="29">
        <f t="shared" si="8"/>
      </c>
      <c r="X41" s="30">
        <f t="shared" si="10"/>
      </c>
    </row>
    <row r="42" spans="1:24" ht="15">
      <c r="A42" s="88">
        <v>28</v>
      </c>
      <c r="B42" s="89"/>
      <c r="C42" s="90"/>
      <c r="D42" s="91"/>
      <c r="E42" s="92"/>
      <c r="F42" s="93"/>
      <c r="G42" s="94"/>
      <c r="H42" s="190"/>
      <c r="I42" s="162"/>
      <c r="J42" s="93"/>
      <c r="K42" s="95"/>
      <c r="L42" s="96"/>
      <c r="M42" s="95"/>
      <c r="N42" s="190"/>
      <c r="O42" s="162"/>
      <c r="P42" s="190"/>
      <c r="Q42" s="169">
        <f t="shared" si="4"/>
      </c>
      <c r="R42" s="170">
        <f t="shared" si="5"/>
      </c>
      <c r="S42" s="170">
        <f t="shared" si="6"/>
      </c>
      <c r="T42" s="171">
        <f t="shared" si="7"/>
      </c>
      <c r="U42" s="27">
        <f t="shared" si="2"/>
      </c>
      <c r="V42" s="28">
        <f t="shared" si="3"/>
      </c>
      <c r="W42" s="29">
        <f t="shared" si="8"/>
      </c>
      <c r="X42" s="30">
        <f t="shared" si="10"/>
      </c>
    </row>
    <row r="43" spans="1:24" ht="15">
      <c r="A43" s="88">
        <v>29</v>
      </c>
      <c r="B43" s="89"/>
      <c r="C43" s="90"/>
      <c r="D43" s="91"/>
      <c r="E43" s="92"/>
      <c r="F43" s="93"/>
      <c r="G43" s="94"/>
      <c r="H43" s="190"/>
      <c r="I43" s="162"/>
      <c r="J43" s="93"/>
      <c r="K43" s="95"/>
      <c r="L43" s="96"/>
      <c r="M43" s="95"/>
      <c r="N43" s="190"/>
      <c r="O43" s="162"/>
      <c r="P43" s="190"/>
      <c r="Q43" s="169">
        <f t="shared" si="4"/>
      </c>
      <c r="R43" s="170">
        <f t="shared" si="5"/>
      </c>
      <c r="S43" s="170">
        <f t="shared" si="6"/>
      </c>
      <c r="T43" s="171">
        <f t="shared" si="7"/>
      </c>
      <c r="U43" s="27">
        <f t="shared" si="2"/>
      </c>
      <c r="V43" s="28">
        <f t="shared" si="3"/>
      </c>
      <c r="W43" s="29">
        <f t="shared" si="8"/>
      </c>
      <c r="X43" s="30">
        <f t="shared" si="10"/>
      </c>
    </row>
    <row r="44" spans="1:24" ht="15.75" thickBot="1">
      <c r="A44" s="97">
        <v>30</v>
      </c>
      <c r="B44" s="98"/>
      <c r="C44" s="99"/>
      <c r="D44" s="100"/>
      <c r="E44" s="101"/>
      <c r="F44" s="102"/>
      <c r="G44" s="103"/>
      <c r="H44" s="191"/>
      <c r="I44" s="163"/>
      <c r="J44" s="102"/>
      <c r="K44" s="104"/>
      <c r="L44" s="105"/>
      <c r="M44" s="104"/>
      <c r="N44" s="191"/>
      <c r="O44" s="163"/>
      <c r="P44" s="191"/>
      <c r="Q44" s="172">
        <f t="shared" si="4"/>
      </c>
      <c r="R44" s="173">
        <f t="shared" si="5"/>
      </c>
      <c r="S44" s="173">
        <f t="shared" si="6"/>
      </c>
      <c r="T44" s="174">
        <f t="shared" si="7"/>
      </c>
      <c r="U44" s="31">
        <f t="shared" si="2"/>
      </c>
      <c r="V44" s="32">
        <f t="shared" si="3"/>
      </c>
      <c r="W44" s="33">
        <f t="shared" si="8"/>
      </c>
      <c r="X44" s="34">
        <f t="shared" si="10"/>
      </c>
    </row>
    <row r="45" spans="1:24" ht="15">
      <c r="A45" s="79">
        <v>31</v>
      </c>
      <c r="B45" s="80"/>
      <c r="C45" s="81"/>
      <c r="D45" s="82"/>
      <c r="E45" s="83"/>
      <c r="F45" s="84"/>
      <c r="G45" s="85"/>
      <c r="H45" s="189"/>
      <c r="I45" s="161"/>
      <c r="J45" s="84"/>
      <c r="K45" s="86"/>
      <c r="L45" s="87"/>
      <c r="M45" s="86"/>
      <c r="N45" s="189"/>
      <c r="O45" s="161"/>
      <c r="P45" s="189"/>
      <c r="Q45" s="166">
        <f t="shared" si="4"/>
      </c>
      <c r="R45" s="167">
        <f t="shared" si="5"/>
      </c>
      <c r="S45" s="167">
        <f t="shared" si="6"/>
      </c>
      <c r="T45" s="168">
        <f t="shared" si="7"/>
      </c>
      <c r="U45" s="23">
        <f t="shared" si="2"/>
      </c>
      <c r="V45" s="24">
        <f t="shared" si="3"/>
      </c>
      <c r="W45" s="25">
        <f t="shared" si="8"/>
      </c>
      <c r="X45" s="26">
        <f t="shared" si="10"/>
      </c>
    </row>
    <row r="46" spans="1:24" ht="15">
      <c r="A46" s="88">
        <v>32</v>
      </c>
      <c r="B46" s="89"/>
      <c r="C46" s="90"/>
      <c r="D46" s="91"/>
      <c r="E46" s="92"/>
      <c r="F46" s="93"/>
      <c r="G46" s="94"/>
      <c r="H46" s="190"/>
      <c r="I46" s="162"/>
      <c r="J46" s="93"/>
      <c r="K46" s="95"/>
      <c r="L46" s="96"/>
      <c r="M46" s="95"/>
      <c r="N46" s="190"/>
      <c r="O46" s="162"/>
      <c r="P46" s="190"/>
      <c r="Q46" s="169">
        <f t="shared" si="4"/>
      </c>
      <c r="R46" s="170">
        <f t="shared" si="5"/>
      </c>
      <c r="S46" s="170">
        <f t="shared" si="6"/>
      </c>
      <c r="T46" s="171">
        <f t="shared" si="7"/>
      </c>
      <c r="U46" s="27">
        <f t="shared" si="2"/>
      </c>
      <c r="V46" s="28">
        <f t="shared" si="3"/>
      </c>
      <c r="W46" s="29">
        <f t="shared" si="8"/>
      </c>
      <c r="X46" s="30">
        <f t="shared" si="10"/>
      </c>
    </row>
    <row r="47" spans="1:24" ht="15">
      <c r="A47" s="88">
        <v>33</v>
      </c>
      <c r="B47" s="89"/>
      <c r="C47" s="90"/>
      <c r="D47" s="91"/>
      <c r="E47" s="92"/>
      <c r="F47" s="93"/>
      <c r="G47" s="94"/>
      <c r="H47" s="190"/>
      <c r="I47" s="162"/>
      <c r="J47" s="93"/>
      <c r="K47" s="95"/>
      <c r="L47" s="96"/>
      <c r="M47" s="95"/>
      <c r="N47" s="190"/>
      <c r="O47" s="162"/>
      <c r="P47" s="190"/>
      <c r="Q47" s="169">
        <f t="shared" si="4"/>
      </c>
      <c r="R47" s="170">
        <f t="shared" si="5"/>
      </c>
      <c r="S47" s="170">
        <f t="shared" si="6"/>
      </c>
      <c r="T47" s="171">
        <f t="shared" si="7"/>
      </c>
      <c r="U47" s="27">
        <f t="shared" si="2"/>
      </c>
      <c r="V47" s="28">
        <f t="shared" si="3"/>
      </c>
      <c r="W47" s="29">
        <f t="shared" si="8"/>
      </c>
      <c r="X47" s="30">
        <f t="shared" si="10"/>
      </c>
    </row>
    <row r="48" spans="1:24" ht="15">
      <c r="A48" s="88">
        <v>34</v>
      </c>
      <c r="B48" s="89"/>
      <c r="C48" s="90"/>
      <c r="D48" s="91"/>
      <c r="E48" s="92"/>
      <c r="F48" s="93"/>
      <c r="G48" s="94"/>
      <c r="H48" s="190"/>
      <c r="I48" s="162"/>
      <c r="J48" s="93"/>
      <c r="K48" s="95"/>
      <c r="L48" s="96"/>
      <c r="M48" s="95"/>
      <c r="N48" s="190"/>
      <c r="O48" s="162"/>
      <c r="P48" s="190"/>
      <c r="Q48" s="169">
        <f t="shared" si="4"/>
      </c>
      <c r="R48" s="170">
        <f t="shared" si="5"/>
      </c>
      <c r="S48" s="170">
        <f t="shared" si="6"/>
      </c>
      <c r="T48" s="171">
        <f t="shared" si="7"/>
      </c>
      <c r="U48" s="27">
        <f t="shared" si="2"/>
      </c>
      <c r="V48" s="28">
        <f t="shared" si="3"/>
      </c>
      <c r="W48" s="29">
        <f t="shared" si="8"/>
      </c>
      <c r="X48" s="30">
        <f t="shared" si="10"/>
      </c>
    </row>
    <row r="49" spans="1:24" ht="15.75" thickBot="1">
      <c r="A49" s="97">
        <v>35</v>
      </c>
      <c r="B49" s="98"/>
      <c r="C49" s="99"/>
      <c r="D49" s="100"/>
      <c r="E49" s="101"/>
      <c r="F49" s="102"/>
      <c r="G49" s="103"/>
      <c r="H49" s="191"/>
      <c r="I49" s="163"/>
      <c r="J49" s="102"/>
      <c r="K49" s="104"/>
      <c r="L49" s="105"/>
      <c r="M49" s="104"/>
      <c r="N49" s="191"/>
      <c r="O49" s="163"/>
      <c r="P49" s="191"/>
      <c r="Q49" s="172">
        <f t="shared" si="4"/>
      </c>
      <c r="R49" s="173">
        <f t="shared" si="5"/>
      </c>
      <c r="S49" s="173">
        <f t="shared" si="6"/>
      </c>
      <c r="T49" s="174">
        <f t="shared" si="7"/>
      </c>
      <c r="U49" s="31">
        <f t="shared" si="2"/>
      </c>
      <c r="V49" s="32">
        <f t="shared" si="3"/>
      </c>
      <c r="W49" s="33">
        <f t="shared" si="8"/>
      </c>
      <c r="X49" s="34">
        <f t="shared" si="10"/>
      </c>
    </row>
    <row r="50" spans="1:24" ht="15">
      <c r="A50" s="79">
        <v>36</v>
      </c>
      <c r="B50" s="80"/>
      <c r="C50" s="81"/>
      <c r="D50" s="82"/>
      <c r="E50" s="83"/>
      <c r="F50" s="84"/>
      <c r="G50" s="85"/>
      <c r="H50" s="189"/>
      <c r="I50" s="161"/>
      <c r="J50" s="84"/>
      <c r="K50" s="86"/>
      <c r="L50" s="87"/>
      <c r="M50" s="86"/>
      <c r="N50" s="189"/>
      <c r="O50" s="161"/>
      <c r="P50" s="189"/>
      <c r="Q50" s="166">
        <f t="shared" si="4"/>
      </c>
      <c r="R50" s="167">
        <f t="shared" si="5"/>
      </c>
      <c r="S50" s="167">
        <f t="shared" si="6"/>
      </c>
      <c r="T50" s="168">
        <f t="shared" si="7"/>
      </c>
      <c r="U50" s="23">
        <f t="shared" si="2"/>
      </c>
      <c r="V50" s="24">
        <f t="shared" si="3"/>
      </c>
      <c r="W50" s="25">
        <f t="shared" si="8"/>
      </c>
      <c r="X50" s="26">
        <f t="shared" si="10"/>
      </c>
    </row>
    <row r="51" spans="1:24" ht="15">
      <c r="A51" s="88">
        <v>37</v>
      </c>
      <c r="B51" s="89"/>
      <c r="C51" s="90"/>
      <c r="D51" s="91"/>
      <c r="E51" s="92"/>
      <c r="F51" s="93"/>
      <c r="G51" s="94"/>
      <c r="H51" s="190"/>
      <c r="I51" s="162"/>
      <c r="J51" s="93"/>
      <c r="K51" s="95"/>
      <c r="L51" s="96"/>
      <c r="M51" s="95"/>
      <c r="N51" s="190"/>
      <c r="O51" s="162"/>
      <c r="P51" s="190"/>
      <c r="Q51" s="169">
        <f t="shared" si="4"/>
      </c>
      <c r="R51" s="170">
        <f t="shared" si="5"/>
      </c>
      <c r="S51" s="170">
        <f t="shared" si="6"/>
      </c>
      <c r="T51" s="171">
        <f t="shared" si="7"/>
      </c>
      <c r="U51" s="27">
        <f t="shared" si="2"/>
      </c>
      <c r="V51" s="28">
        <f t="shared" si="3"/>
      </c>
      <c r="W51" s="29">
        <f t="shared" si="8"/>
      </c>
      <c r="X51" s="30">
        <f t="shared" si="10"/>
      </c>
    </row>
    <row r="52" spans="1:24" ht="15">
      <c r="A52" s="88">
        <v>38</v>
      </c>
      <c r="B52" s="89"/>
      <c r="C52" s="90"/>
      <c r="D52" s="91"/>
      <c r="E52" s="92"/>
      <c r="F52" s="93"/>
      <c r="G52" s="94"/>
      <c r="H52" s="190"/>
      <c r="I52" s="162"/>
      <c r="J52" s="93"/>
      <c r="K52" s="95"/>
      <c r="L52" s="96"/>
      <c r="M52" s="95"/>
      <c r="N52" s="190"/>
      <c r="O52" s="162"/>
      <c r="P52" s="190"/>
      <c r="Q52" s="169">
        <f t="shared" si="4"/>
      </c>
      <c r="R52" s="170">
        <f t="shared" si="5"/>
      </c>
      <c r="S52" s="170">
        <f t="shared" si="6"/>
      </c>
      <c r="T52" s="171">
        <f t="shared" si="7"/>
      </c>
      <c r="U52" s="27">
        <f t="shared" si="2"/>
      </c>
      <c r="V52" s="28">
        <f t="shared" si="3"/>
      </c>
      <c r="W52" s="29">
        <f t="shared" si="8"/>
      </c>
      <c r="X52" s="30">
        <f t="shared" si="10"/>
      </c>
    </row>
    <row r="53" spans="1:24" ht="15">
      <c r="A53" s="88">
        <v>39</v>
      </c>
      <c r="B53" s="89"/>
      <c r="C53" s="90"/>
      <c r="D53" s="91"/>
      <c r="E53" s="92"/>
      <c r="F53" s="93"/>
      <c r="G53" s="94"/>
      <c r="H53" s="190"/>
      <c r="I53" s="162"/>
      <c r="J53" s="93"/>
      <c r="K53" s="95"/>
      <c r="L53" s="96"/>
      <c r="M53" s="95"/>
      <c r="N53" s="190"/>
      <c r="O53" s="162"/>
      <c r="P53" s="190"/>
      <c r="Q53" s="169">
        <f t="shared" si="4"/>
      </c>
      <c r="R53" s="170">
        <f t="shared" si="5"/>
      </c>
      <c r="S53" s="170">
        <f t="shared" si="6"/>
      </c>
      <c r="T53" s="171">
        <f t="shared" si="7"/>
      </c>
      <c r="U53" s="27">
        <f t="shared" si="2"/>
      </c>
      <c r="V53" s="28">
        <f t="shared" si="3"/>
      </c>
      <c r="W53" s="29">
        <f t="shared" si="8"/>
      </c>
      <c r="X53" s="30">
        <f t="shared" si="10"/>
      </c>
    </row>
    <row r="54" spans="1:24" ht="15.75" thickBot="1">
      <c r="A54" s="97">
        <v>40</v>
      </c>
      <c r="B54" s="98"/>
      <c r="C54" s="99"/>
      <c r="D54" s="100"/>
      <c r="E54" s="101"/>
      <c r="F54" s="102"/>
      <c r="G54" s="103"/>
      <c r="H54" s="191"/>
      <c r="I54" s="163"/>
      <c r="J54" s="102"/>
      <c r="K54" s="104"/>
      <c r="L54" s="105"/>
      <c r="M54" s="104"/>
      <c r="N54" s="191"/>
      <c r="O54" s="163"/>
      <c r="P54" s="191"/>
      <c r="Q54" s="172">
        <f t="shared" si="4"/>
      </c>
      <c r="R54" s="173">
        <f t="shared" si="5"/>
      </c>
      <c r="S54" s="173">
        <f t="shared" si="6"/>
      </c>
      <c r="T54" s="174">
        <f t="shared" si="7"/>
      </c>
      <c r="U54" s="31">
        <f t="shared" si="2"/>
      </c>
      <c r="V54" s="32">
        <f t="shared" si="3"/>
      </c>
      <c r="W54" s="33">
        <f t="shared" si="8"/>
      </c>
      <c r="X54" s="34">
        <f t="shared" si="10"/>
      </c>
    </row>
    <row r="56" spans="2:4" ht="15">
      <c r="B56" s="9" t="s">
        <v>89</v>
      </c>
      <c r="D56" s="9" t="s">
        <v>85</v>
      </c>
    </row>
    <row r="57" spans="2:4" ht="15">
      <c r="B57" s="9">
        <v>1</v>
      </c>
      <c r="D57" s="9" t="s">
        <v>84</v>
      </c>
    </row>
    <row r="58" spans="2:4" ht="15">
      <c r="B58" s="9">
        <v>2</v>
      </c>
      <c r="D58" s="9" t="s">
        <v>86</v>
      </c>
    </row>
  </sheetData>
  <sheetProtection/>
  <mergeCells count="1">
    <mergeCell ref="Q13:T13"/>
  </mergeCells>
  <conditionalFormatting sqref="E15:P54">
    <cfRule type="expression" priority="11" dxfId="1" stopIfTrue="1">
      <formula>E15&gt;E$11</formula>
    </cfRule>
  </conditionalFormatting>
  <conditionalFormatting sqref="D6 E5 K1 N1">
    <cfRule type="containsBlanks" priority="6" dxfId="1" stopIfTrue="1">
      <formula>LEN(TRIM(D1))=0</formula>
    </cfRule>
  </conditionalFormatting>
  <conditionalFormatting sqref="C15:C54">
    <cfRule type="expression" priority="332" dxfId="1">
      <formula>AND(SUM($D15:$P15)&lt;&gt;0,$C15="")</formula>
    </cfRule>
  </conditionalFormatting>
  <conditionalFormatting sqref="D15:P54">
    <cfRule type="expression" priority="333" dxfId="1" stopIfTrue="1">
      <formula>AND($B15&lt;&gt;"",$C15="да",$D15="")</formula>
    </cfRule>
    <cfRule type="expression" priority="334" dxfId="0" stopIfTrue="1">
      <formula>AND(SUM($D15)=0,COUNTA($E15:$P15)&gt;0)</formula>
    </cfRule>
  </conditionalFormatting>
  <dataValidations count="5">
    <dataValidation errorStyle="warning" type="list" allowBlank="1" showInputMessage="1" showErrorMessage="1" sqref="C15:C54 Q15:T54">
      <formula1>"да,нет"</formula1>
    </dataValidation>
    <dataValidation type="list" allowBlank="1" showErrorMessage="1" promptTitle="Введите тип класса" prompt="общ - общеобразовательный класс;&#10;пил - пилотный класс по введению ФГОС ООО" sqref="D6">
      <formula1>$X$3:$X$4</formula1>
    </dataValidation>
    <dataValidation allowBlank="1" showInputMessage="1" showErrorMessage="1" prompt="Укажите наименование образовательной организации, например, СОШ №3" sqref="N1"/>
    <dataValidation allowBlank="1" showInputMessage="1" prompt="Укажите класс с литерой (если есть)" sqref="K1"/>
    <dataValidation type="whole" allowBlank="1" showInputMessage="1" showErrorMessage="1" sqref="E15:P54">
      <formula1>0</formula1>
      <formula2>E$11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view="pageBreakPreview" zoomScale="90" zoomScaleSheetLayoutView="90" zoomScalePageLayoutView="0" workbookViewId="0" topLeftCell="A1">
      <selection activeCell="R16" sqref="R16"/>
    </sheetView>
  </sheetViews>
  <sheetFormatPr defaultColWidth="9.140625" defaultRowHeight="15"/>
  <cols>
    <col min="1" max="1" width="4.7109375" style="9" customWidth="1"/>
    <col min="2" max="2" width="21.8515625" style="9" customWidth="1"/>
    <col min="3" max="3" width="8.28125" style="9" hidden="1" customWidth="1"/>
    <col min="4" max="4" width="7.57421875" style="9" customWidth="1"/>
    <col min="5" max="16" width="6.140625" style="9" customWidth="1"/>
    <col min="17" max="17" width="5.8515625" style="9" customWidth="1"/>
    <col min="18" max="18" width="12.57421875" style="9" bestFit="1" customWidth="1"/>
    <col min="19" max="19" width="12.00390625" style="9" bestFit="1" customWidth="1"/>
    <col min="20" max="20" width="12.8515625" style="9" bestFit="1" customWidth="1"/>
    <col min="21" max="21" width="6.00390625" style="9" customWidth="1"/>
    <col min="22" max="22" width="12.57421875" style="9" customWidth="1"/>
    <col min="23" max="23" width="17.7109375" style="9" customWidth="1"/>
    <col min="24" max="24" width="12.7109375" style="9" hidden="1" customWidth="1"/>
    <col min="25" max="16384" width="9.140625" style="9" customWidth="1"/>
  </cols>
  <sheetData>
    <row r="1" spans="1:23" ht="30">
      <c r="A1" s="39"/>
      <c r="B1" s="39"/>
      <c r="C1" s="39"/>
      <c r="D1" s="39"/>
      <c r="E1" s="39"/>
      <c r="F1" s="39"/>
      <c r="G1" s="39"/>
      <c r="H1" s="39"/>
      <c r="I1" s="39"/>
      <c r="J1" s="77" t="s">
        <v>112</v>
      </c>
      <c r="K1" s="109" t="s">
        <v>163</v>
      </c>
      <c r="L1" s="39" t="s">
        <v>16</v>
      </c>
      <c r="N1" s="110" t="s">
        <v>164</v>
      </c>
      <c r="W1" s="43" t="s">
        <v>0</v>
      </c>
    </row>
    <row r="2" spans="1:24" ht="15">
      <c r="A2" s="40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X2" s="9" t="s">
        <v>8</v>
      </c>
    </row>
    <row r="3" spans="1:24" ht="15">
      <c r="A3" s="39"/>
      <c r="B3" s="39"/>
      <c r="C3" s="41"/>
      <c r="D3" s="41" t="s">
        <v>5</v>
      </c>
      <c r="E3" s="42" t="s">
        <v>128</v>
      </c>
      <c r="F3" s="42"/>
      <c r="G3" s="42"/>
      <c r="H3" s="42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9" t="s">
        <v>24</v>
      </c>
    </row>
    <row r="4" spans="1:24" ht="15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9" t="s">
        <v>110</v>
      </c>
    </row>
    <row r="5" spans="1:22" ht="15">
      <c r="A5" s="57"/>
      <c r="B5" s="57"/>
      <c r="C5" s="57"/>
      <c r="D5" s="41" t="s">
        <v>111</v>
      </c>
      <c r="E5" s="108" t="s">
        <v>165</v>
      </c>
      <c r="F5" s="42"/>
      <c r="G5" s="42"/>
      <c r="H5" s="42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11" t="s">
        <v>14</v>
      </c>
      <c r="V5" s="11" t="s">
        <v>117</v>
      </c>
    </row>
    <row r="6" spans="1:22" ht="15">
      <c r="A6" s="12"/>
      <c r="B6" s="69" t="s">
        <v>8</v>
      </c>
      <c r="D6" s="108" t="s">
        <v>24</v>
      </c>
      <c r="E6" s="10"/>
      <c r="F6" s="10"/>
      <c r="U6" s="13"/>
      <c r="V6" s="13"/>
    </row>
    <row r="7" spans="1:22" ht="15">
      <c r="A7" s="14"/>
      <c r="B7" s="9" t="s">
        <v>11</v>
      </c>
      <c r="U7" s="15">
        <v>16</v>
      </c>
      <c r="V7" s="13" t="s">
        <v>113</v>
      </c>
    </row>
    <row r="8" spans="1:22" ht="15">
      <c r="A8" s="14"/>
      <c r="B8" s="9" t="s">
        <v>15</v>
      </c>
      <c r="U8" s="15">
        <v>12</v>
      </c>
      <c r="V8" s="13" t="s">
        <v>114</v>
      </c>
    </row>
    <row r="9" spans="1:22" ht="15">
      <c r="A9" s="14"/>
      <c r="B9" s="16" t="s">
        <v>12</v>
      </c>
      <c r="U9" s="15">
        <v>6</v>
      </c>
      <c r="V9" s="13" t="s">
        <v>115</v>
      </c>
    </row>
    <row r="10" spans="1:24" ht="15.75" thickBot="1">
      <c r="A10" s="14"/>
      <c r="B10" s="9" t="s">
        <v>79</v>
      </c>
      <c r="U10" s="15">
        <v>0</v>
      </c>
      <c r="V10" s="13" t="s">
        <v>116</v>
      </c>
      <c r="W10" s="17"/>
      <c r="X10" s="17"/>
    </row>
    <row r="11" spans="1:24" ht="15">
      <c r="A11" s="12"/>
      <c r="B11" s="13"/>
      <c r="C11" s="13"/>
      <c r="D11" s="176" t="s">
        <v>13</v>
      </c>
      <c r="E11" s="181">
        <v>1</v>
      </c>
      <c r="F11" s="182">
        <v>1</v>
      </c>
      <c r="G11" s="182">
        <v>1</v>
      </c>
      <c r="H11" s="183">
        <v>2</v>
      </c>
      <c r="I11" s="194">
        <v>1</v>
      </c>
      <c r="J11" s="195">
        <v>2</v>
      </c>
      <c r="K11" s="196">
        <v>1</v>
      </c>
      <c r="L11" s="181">
        <v>2</v>
      </c>
      <c r="M11" s="197">
        <v>1</v>
      </c>
      <c r="N11" s="183">
        <v>1</v>
      </c>
      <c r="O11" s="198">
        <v>1</v>
      </c>
      <c r="P11" s="201">
        <v>3</v>
      </c>
      <c r="Q11" s="158"/>
      <c r="R11" s="158"/>
      <c r="S11" s="158"/>
      <c r="T11" s="158"/>
      <c r="W11" s="17"/>
      <c r="X11" s="18" t="s">
        <v>17</v>
      </c>
    </row>
    <row r="12" spans="1:24" ht="15.75" thickBot="1">
      <c r="A12" s="12"/>
      <c r="B12" s="13"/>
      <c r="C12" s="13"/>
      <c r="D12" s="176" t="s">
        <v>94</v>
      </c>
      <c r="E12" s="184">
        <f>IF(COUNTIF($D$15:$D$54,"&gt;0")=0,"",_xlfn.SUMIFS(E$15:E$54,$D$15:$D$54,"&gt;0")/COUNTIF($D$15:$D$54,"&gt;0"))</f>
        <v>0.8064516129032258</v>
      </c>
      <c r="F12" s="63">
        <f aca="true" t="shared" si="0" ref="F12:P12">IF(COUNTIF($D$15:$D$54,"&gt;0")=0,"",_xlfn.SUMIFS(F$15:F$54,$D$15:$D$54,"&gt;0")/COUNTIF($D$15:$D$54,"&gt;0"))</f>
        <v>0.6774193548387096</v>
      </c>
      <c r="G12" s="63">
        <f t="shared" si="0"/>
        <v>0.5483870967741935</v>
      </c>
      <c r="H12" s="185">
        <f t="shared" si="0"/>
        <v>1.6129032258064515</v>
      </c>
      <c r="I12" s="179">
        <f t="shared" si="0"/>
        <v>0.967741935483871</v>
      </c>
      <c r="J12" s="63">
        <f t="shared" si="0"/>
        <v>0.9354838709677419</v>
      </c>
      <c r="K12" s="192">
        <f t="shared" si="0"/>
        <v>0.7096774193548387</v>
      </c>
      <c r="L12" s="184">
        <f t="shared" si="0"/>
        <v>1.1612903225806452</v>
      </c>
      <c r="M12" s="192">
        <f t="shared" si="0"/>
        <v>0.5483870967741935</v>
      </c>
      <c r="N12" s="185">
        <f t="shared" si="0"/>
        <v>0.5161290322580645</v>
      </c>
      <c r="O12" s="199">
        <f t="shared" si="0"/>
        <v>0.6774193548387096</v>
      </c>
      <c r="P12" s="185">
        <f t="shared" si="0"/>
        <v>1.1612903225806452</v>
      </c>
      <c r="Q12" s="159"/>
      <c r="R12" s="159"/>
      <c r="S12" s="159"/>
      <c r="T12" s="159"/>
      <c r="W12" s="17"/>
      <c r="X12" s="18"/>
    </row>
    <row r="13" spans="1:24" ht="15.75" thickBot="1">
      <c r="A13" s="12"/>
      <c r="B13" s="65"/>
      <c r="C13" s="65"/>
      <c r="D13" s="177" t="s">
        <v>95</v>
      </c>
      <c r="E13" s="186">
        <f>IF(COUNTIF($D$15:$D$54,"&gt;0")=0,"",E12/E11)</f>
        <v>0.8064516129032258</v>
      </c>
      <c r="F13" s="64">
        <f aca="true" t="shared" si="1" ref="F13:K13">IF(COUNTIF($D$15:$D$54,"&gt;0")=0,"",F12/F11)</f>
        <v>0.6774193548387096</v>
      </c>
      <c r="G13" s="64">
        <f t="shared" si="1"/>
        <v>0.5483870967741935</v>
      </c>
      <c r="H13" s="187">
        <f t="shared" si="1"/>
        <v>0.8064516129032258</v>
      </c>
      <c r="I13" s="180">
        <f t="shared" si="1"/>
        <v>0.967741935483871</v>
      </c>
      <c r="J13" s="64">
        <f t="shared" si="1"/>
        <v>0.46774193548387094</v>
      </c>
      <c r="K13" s="193">
        <f t="shared" si="1"/>
        <v>0.7096774193548387</v>
      </c>
      <c r="L13" s="186">
        <f>IF(COUNTIF($D$15:$D$54,"&gt;0")=0,"",L12/L11)</f>
        <v>0.5806451612903226</v>
      </c>
      <c r="M13" s="193">
        <f>IF(COUNTIF($D$15:$D$54,"&gt;0")=0,"",M12/M11)</f>
        <v>0.5483870967741935</v>
      </c>
      <c r="N13" s="187">
        <f>IF(COUNTIF($D$15:$D$54,"&gt;0")=0,"",N12/N11)</f>
        <v>0.5161290322580645</v>
      </c>
      <c r="O13" s="200">
        <f>IF(COUNTIF($D$15:$D$54,"&gt;0")=0,"",O12/O11)</f>
        <v>0.6774193548387096</v>
      </c>
      <c r="P13" s="187">
        <f>IF(COUNTIF($D$15:$D$54,"&gt;0")=0,"",P12/P11)</f>
        <v>0.38709677419354843</v>
      </c>
      <c r="Q13" s="271" t="s">
        <v>106</v>
      </c>
      <c r="R13" s="271"/>
      <c r="S13" s="271"/>
      <c r="T13" s="272"/>
      <c r="W13" s="17"/>
      <c r="X13" s="18"/>
    </row>
    <row r="14" spans="1:24" ht="60.75" thickBot="1">
      <c r="A14" s="66" t="s">
        <v>1</v>
      </c>
      <c r="B14" s="67" t="s">
        <v>2</v>
      </c>
      <c r="C14" s="68" t="s">
        <v>10</v>
      </c>
      <c r="D14" s="178" t="s">
        <v>3</v>
      </c>
      <c r="E14" s="58">
        <v>1</v>
      </c>
      <c r="F14" s="59">
        <v>2</v>
      </c>
      <c r="G14" s="60">
        <v>3</v>
      </c>
      <c r="H14" s="188">
        <v>4</v>
      </c>
      <c r="I14" s="160">
        <v>5</v>
      </c>
      <c r="J14" s="175">
        <v>6</v>
      </c>
      <c r="K14" s="61">
        <v>7</v>
      </c>
      <c r="L14" s="62">
        <v>8</v>
      </c>
      <c r="M14" s="61">
        <v>9</v>
      </c>
      <c r="N14" s="188">
        <v>10</v>
      </c>
      <c r="O14" s="160">
        <v>11</v>
      </c>
      <c r="P14" s="188">
        <v>12</v>
      </c>
      <c r="Q14" s="19" t="s">
        <v>105</v>
      </c>
      <c r="R14" s="164" t="s">
        <v>107</v>
      </c>
      <c r="S14" s="164" t="s">
        <v>108</v>
      </c>
      <c r="T14" s="165" t="s">
        <v>109</v>
      </c>
      <c r="U14" s="19" t="s">
        <v>4</v>
      </c>
      <c r="V14" s="20" t="s">
        <v>117</v>
      </c>
      <c r="W14" s="21" t="s">
        <v>88</v>
      </c>
      <c r="X14" s="22" t="s">
        <v>87</v>
      </c>
    </row>
    <row r="15" spans="1:24" ht="36.75" thickBot="1">
      <c r="A15" s="79">
        <v>1</v>
      </c>
      <c r="B15" s="202" t="s">
        <v>166</v>
      </c>
      <c r="C15" s="203" t="s">
        <v>10</v>
      </c>
      <c r="D15" s="204">
        <v>1</v>
      </c>
      <c r="E15" s="58">
        <v>1</v>
      </c>
      <c r="F15" s="59">
        <v>1</v>
      </c>
      <c r="G15" s="60">
        <v>1</v>
      </c>
      <c r="H15" s="188">
        <v>1</v>
      </c>
      <c r="I15" s="160">
        <v>1</v>
      </c>
      <c r="J15" s="59">
        <v>0</v>
      </c>
      <c r="K15" s="61">
        <v>1</v>
      </c>
      <c r="L15" s="62">
        <v>1</v>
      </c>
      <c r="M15" s="61">
        <v>1</v>
      </c>
      <c r="N15" s="188">
        <v>0</v>
      </c>
      <c r="O15" s="160">
        <v>1</v>
      </c>
      <c r="P15" s="188">
        <v>1</v>
      </c>
      <c r="Q15" s="166" t="str">
        <f>IF(SUM($D15)&gt;0,IF(SUM(E15:H15)&gt;=SUM(E$11:H$11)/2,"да","нет"),"")</f>
        <v>да</v>
      </c>
      <c r="R15" s="167" t="str">
        <f>IF(SUM($D15)&gt;0,IF(SUM(I15:K15)&gt;=SUM(I$11:K$11)/2,"да","нет"),"")</f>
        <v>да</v>
      </c>
      <c r="S15" s="167" t="str">
        <f>IF(SUM($D15)&gt;0,IF(SUM(L15:N15)&gt;=SUM(L$11:N$11)/2,"да","нет"),"")</f>
        <v>да</v>
      </c>
      <c r="T15" s="168" t="str">
        <f>IF(SUM($D15)&gt;0,IF(SUM(O15:P15)&gt;=SUM(O$11:P$11)/2,"да","нет"),"")</f>
        <v>да</v>
      </c>
      <c r="U15" s="23">
        <f aca="true" t="shared" si="2" ref="U15:U54">IF(SUM(D15)&gt;0,SUM(E15:P15),"")</f>
        <v>10</v>
      </c>
      <c r="V15" s="24" t="str">
        <f aca="true" t="shared" si="3" ref="V15:V54">IF(SUM(D15)&gt;0,IF(U15&gt;=$U$7,$V$7,IF(U15&gt;=$U$8,$V$8,IF(U15&gt;=$U$9,$V$9,$V$10))),"")</f>
        <v>Базовый</v>
      </c>
      <c r="W15" s="25" t="str">
        <f>IF(B15="","",IF(AND(SUM($D15)=0,COUNTA($E15:$P15)&gt;0),$D$57,IF(OR(E15&gt;E$11,F15&gt;F$11,G15&gt;G$11,H15&gt;H$11,I15&gt;I$11,J15&gt;J$11,K15&gt;K$11,L15&gt;L$11,M15&gt;M$11,N15&gt;N$11,O15&gt;O$11,P15&gt;P$11),$D$58,"нет")))</f>
        <v>нет</v>
      </c>
      <c r="X15" s="26">
        <f>IF(W15="","",IF(W15="нет",0,1))</f>
        <v>0</v>
      </c>
    </row>
    <row r="16" spans="1:24" ht="30.75" thickBot="1">
      <c r="A16" s="88">
        <v>2</v>
      </c>
      <c r="B16" s="202" t="s">
        <v>167</v>
      </c>
      <c r="C16" s="81"/>
      <c r="D16" s="82">
        <v>4</v>
      </c>
      <c r="E16" s="83"/>
      <c r="F16" s="84"/>
      <c r="G16" s="85"/>
      <c r="H16" s="189"/>
      <c r="I16" s="161">
        <v>1</v>
      </c>
      <c r="J16" s="84">
        <v>1</v>
      </c>
      <c r="K16" s="86">
        <v>1</v>
      </c>
      <c r="L16" s="87"/>
      <c r="M16" s="86">
        <v>1</v>
      </c>
      <c r="N16" s="189"/>
      <c r="O16" s="161"/>
      <c r="P16" s="189"/>
      <c r="Q16" s="169" t="str">
        <f aca="true" t="shared" si="4" ref="Q16:Q54">IF(SUM($D16)&gt;0,IF(SUM(E16:H16)&gt;=SUM(E$11:H$11)/2,"да","нет"),"")</f>
        <v>нет</v>
      </c>
      <c r="R16" s="170" t="str">
        <f aca="true" t="shared" si="5" ref="R16:R54">IF(SUM($D16)&gt;0,IF(SUM(I16:K16)&gt;=SUM(I$11:K$11)/2,"да","нет"),"")</f>
        <v>да</v>
      </c>
      <c r="S16" s="170" t="str">
        <f aca="true" t="shared" si="6" ref="S16:S54">IF(SUM($D16)&gt;0,IF(SUM(L16:N16)&gt;=SUM(L$11:N$11)/2,"да","нет"),"")</f>
        <v>нет</v>
      </c>
      <c r="T16" s="171" t="str">
        <f aca="true" t="shared" si="7" ref="T16:T54">IF(SUM($D16)&gt;0,IF(SUM(O16:P16)&gt;=SUM(O$11:P$11)/2,"да","нет"),"")</f>
        <v>нет</v>
      </c>
      <c r="U16" s="27">
        <f t="shared" si="2"/>
        <v>4</v>
      </c>
      <c r="V16" s="28" t="str">
        <f t="shared" si="3"/>
        <v>Низкий</v>
      </c>
      <c r="W16" s="29" t="str">
        <f aca="true" t="shared" si="8" ref="W16:W54">IF(B16="","",IF(AND(SUM($D16)=0,COUNTA($E16:$P16)&gt;0),$D$57,IF(OR(E16&gt;E$11,F16&gt;F$11,G16&gt;G$11,H16&gt;H$11,I16&gt;I$11,J16&gt;J$11,K16&gt;K$11,L16&gt;L$11,M16&gt;M$11,N16&gt;N$11,O16&gt;O$11,P16&gt;P$11),$D$58,"нет")))</f>
        <v>нет</v>
      </c>
      <c r="X16" s="30">
        <f aca="true" t="shared" si="9" ref="X16:X39">IF(W16="","",IF(W16="нет",0,1))</f>
        <v>0</v>
      </c>
    </row>
    <row r="17" spans="1:24" ht="30.75" thickBot="1">
      <c r="A17" s="88">
        <v>3</v>
      </c>
      <c r="B17" s="202" t="s">
        <v>168</v>
      </c>
      <c r="C17" s="90"/>
      <c r="D17" s="91">
        <v>4</v>
      </c>
      <c r="E17" s="92">
        <v>1</v>
      </c>
      <c r="F17" s="93">
        <v>1</v>
      </c>
      <c r="G17" s="94">
        <v>1</v>
      </c>
      <c r="H17" s="190">
        <v>2</v>
      </c>
      <c r="I17" s="162">
        <v>1</v>
      </c>
      <c r="J17" s="93">
        <v>2</v>
      </c>
      <c r="K17" s="95">
        <v>1</v>
      </c>
      <c r="L17" s="96">
        <v>2</v>
      </c>
      <c r="M17" s="95">
        <v>1</v>
      </c>
      <c r="N17" s="190">
        <v>1</v>
      </c>
      <c r="O17" s="162">
        <v>1</v>
      </c>
      <c r="P17" s="190">
        <v>1</v>
      </c>
      <c r="Q17" s="169" t="str">
        <f t="shared" si="4"/>
        <v>да</v>
      </c>
      <c r="R17" s="170" t="str">
        <f t="shared" si="5"/>
        <v>да</v>
      </c>
      <c r="S17" s="170" t="str">
        <f t="shared" si="6"/>
        <v>да</v>
      </c>
      <c r="T17" s="171" t="str">
        <f t="shared" si="7"/>
        <v>да</v>
      </c>
      <c r="U17" s="27">
        <f t="shared" si="2"/>
        <v>15</v>
      </c>
      <c r="V17" s="28" t="str">
        <f t="shared" si="3"/>
        <v>Повышенный</v>
      </c>
      <c r="W17" s="29" t="str">
        <f t="shared" si="8"/>
        <v>нет</v>
      </c>
      <c r="X17" s="30">
        <f t="shared" si="9"/>
        <v>0</v>
      </c>
    </row>
    <row r="18" spans="1:24" ht="30.75" thickBot="1">
      <c r="A18" s="88">
        <v>4</v>
      </c>
      <c r="B18" s="202" t="s">
        <v>169</v>
      </c>
      <c r="C18" s="90"/>
      <c r="D18" s="91">
        <v>2</v>
      </c>
      <c r="E18" s="92">
        <v>1</v>
      </c>
      <c r="F18" s="93">
        <v>1</v>
      </c>
      <c r="G18" s="94"/>
      <c r="H18" s="190">
        <v>2</v>
      </c>
      <c r="I18" s="162">
        <v>1</v>
      </c>
      <c r="J18" s="93">
        <v>2</v>
      </c>
      <c r="K18" s="95">
        <v>1</v>
      </c>
      <c r="L18" s="96"/>
      <c r="M18" s="95"/>
      <c r="N18" s="190"/>
      <c r="O18" s="162">
        <v>1</v>
      </c>
      <c r="P18" s="190"/>
      <c r="Q18" s="169" t="str">
        <f t="shared" si="4"/>
        <v>да</v>
      </c>
      <c r="R18" s="170" t="str">
        <f t="shared" si="5"/>
        <v>да</v>
      </c>
      <c r="S18" s="170" t="str">
        <f t="shared" si="6"/>
        <v>нет</v>
      </c>
      <c r="T18" s="171" t="str">
        <f t="shared" si="7"/>
        <v>нет</v>
      </c>
      <c r="U18" s="27">
        <f t="shared" si="2"/>
        <v>9</v>
      </c>
      <c r="V18" s="28" t="str">
        <f t="shared" si="3"/>
        <v>Базовый</v>
      </c>
      <c r="W18" s="29" t="str">
        <f t="shared" si="8"/>
        <v>нет</v>
      </c>
      <c r="X18" s="30">
        <f t="shared" si="9"/>
        <v>0</v>
      </c>
    </row>
    <row r="19" spans="1:24" ht="30.75" thickBot="1">
      <c r="A19" s="97">
        <v>5</v>
      </c>
      <c r="B19" s="202" t="s">
        <v>170</v>
      </c>
      <c r="C19" s="90"/>
      <c r="D19" s="91">
        <v>1</v>
      </c>
      <c r="E19" s="92">
        <v>1</v>
      </c>
      <c r="F19" s="93">
        <v>1</v>
      </c>
      <c r="G19" s="94">
        <v>1</v>
      </c>
      <c r="H19" s="190">
        <v>2</v>
      </c>
      <c r="I19" s="162">
        <v>1</v>
      </c>
      <c r="J19" s="93">
        <v>1</v>
      </c>
      <c r="K19" s="95"/>
      <c r="L19" s="96">
        <v>2</v>
      </c>
      <c r="M19" s="95">
        <v>1</v>
      </c>
      <c r="N19" s="190"/>
      <c r="O19" s="162">
        <v>1</v>
      </c>
      <c r="P19" s="190">
        <v>3</v>
      </c>
      <c r="Q19" s="172" t="str">
        <f t="shared" si="4"/>
        <v>да</v>
      </c>
      <c r="R19" s="173" t="str">
        <f t="shared" si="5"/>
        <v>да</v>
      </c>
      <c r="S19" s="173" t="str">
        <f t="shared" si="6"/>
        <v>да</v>
      </c>
      <c r="T19" s="174" t="str">
        <f t="shared" si="7"/>
        <v>да</v>
      </c>
      <c r="U19" s="31">
        <f t="shared" si="2"/>
        <v>14</v>
      </c>
      <c r="V19" s="32" t="str">
        <f t="shared" si="3"/>
        <v>Повышенный</v>
      </c>
      <c r="W19" s="33" t="str">
        <f t="shared" si="8"/>
        <v>нет</v>
      </c>
      <c r="X19" s="34">
        <f t="shared" si="9"/>
        <v>0</v>
      </c>
    </row>
    <row r="20" spans="1:24" ht="30.75" thickBot="1">
      <c r="A20" s="106">
        <v>6</v>
      </c>
      <c r="B20" s="202" t="s">
        <v>171</v>
      </c>
      <c r="C20" s="99"/>
      <c r="D20" s="100">
        <v>3</v>
      </c>
      <c r="E20" s="101">
        <v>1</v>
      </c>
      <c r="F20" s="102"/>
      <c r="G20" s="103"/>
      <c r="H20" s="191">
        <v>2</v>
      </c>
      <c r="I20" s="163">
        <v>1</v>
      </c>
      <c r="J20" s="102">
        <v>1</v>
      </c>
      <c r="K20" s="104">
        <v>1</v>
      </c>
      <c r="L20" s="105"/>
      <c r="M20" s="104"/>
      <c r="N20" s="191"/>
      <c r="O20" s="163"/>
      <c r="P20" s="191">
        <v>2</v>
      </c>
      <c r="Q20" s="166" t="str">
        <f t="shared" si="4"/>
        <v>да</v>
      </c>
      <c r="R20" s="167" t="str">
        <f t="shared" si="5"/>
        <v>да</v>
      </c>
      <c r="S20" s="167" t="str">
        <f t="shared" si="6"/>
        <v>нет</v>
      </c>
      <c r="T20" s="168" t="str">
        <f t="shared" si="7"/>
        <v>да</v>
      </c>
      <c r="U20" s="35">
        <f t="shared" si="2"/>
        <v>8</v>
      </c>
      <c r="V20" s="36" t="str">
        <f t="shared" si="3"/>
        <v>Базовый</v>
      </c>
      <c r="W20" s="25" t="str">
        <f t="shared" si="8"/>
        <v>нет</v>
      </c>
      <c r="X20" s="26">
        <f t="shared" si="9"/>
        <v>0</v>
      </c>
    </row>
    <row r="21" spans="1:24" ht="30.75" thickBot="1">
      <c r="A21" s="88">
        <v>7</v>
      </c>
      <c r="B21" s="202" t="s">
        <v>172</v>
      </c>
      <c r="C21" s="90"/>
      <c r="D21" s="91">
        <v>1</v>
      </c>
      <c r="E21" s="92">
        <v>1</v>
      </c>
      <c r="F21" s="93"/>
      <c r="G21" s="94"/>
      <c r="H21" s="190">
        <v>2</v>
      </c>
      <c r="I21" s="162">
        <v>1</v>
      </c>
      <c r="J21" s="93"/>
      <c r="K21" s="95">
        <v>1</v>
      </c>
      <c r="L21" s="96"/>
      <c r="M21" s="95"/>
      <c r="N21" s="190"/>
      <c r="O21" s="162"/>
      <c r="P21" s="190">
        <v>3</v>
      </c>
      <c r="Q21" s="169" t="str">
        <f t="shared" si="4"/>
        <v>да</v>
      </c>
      <c r="R21" s="170" t="str">
        <f t="shared" si="5"/>
        <v>да</v>
      </c>
      <c r="S21" s="170" t="str">
        <f t="shared" si="6"/>
        <v>нет</v>
      </c>
      <c r="T21" s="171" t="str">
        <f t="shared" si="7"/>
        <v>да</v>
      </c>
      <c r="U21" s="27">
        <f t="shared" si="2"/>
        <v>8</v>
      </c>
      <c r="V21" s="28" t="str">
        <f t="shared" si="3"/>
        <v>Базовый</v>
      </c>
      <c r="W21" s="29" t="str">
        <f t="shared" si="8"/>
        <v>нет</v>
      </c>
      <c r="X21" s="30">
        <f t="shared" si="9"/>
        <v>0</v>
      </c>
    </row>
    <row r="22" spans="1:24" ht="30.75" thickBot="1">
      <c r="A22" s="88">
        <v>8</v>
      </c>
      <c r="B22" s="202" t="s">
        <v>173</v>
      </c>
      <c r="C22" s="90"/>
      <c r="D22" s="91"/>
      <c r="E22" s="92"/>
      <c r="F22" s="93"/>
      <c r="G22" s="94"/>
      <c r="H22" s="190"/>
      <c r="I22" s="162"/>
      <c r="J22" s="93"/>
      <c r="K22" s="95"/>
      <c r="L22" s="96"/>
      <c r="M22" s="95"/>
      <c r="N22" s="190"/>
      <c r="O22" s="162"/>
      <c r="P22" s="190"/>
      <c r="Q22" s="169">
        <f t="shared" si="4"/>
      </c>
      <c r="R22" s="170">
        <f t="shared" si="5"/>
      </c>
      <c r="S22" s="170">
        <f t="shared" si="6"/>
      </c>
      <c r="T22" s="171">
        <f t="shared" si="7"/>
      </c>
      <c r="U22" s="27">
        <f t="shared" si="2"/>
      </c>
      <c r="V22" s="28">
        <f t="shared" si="3"/>
      </c>
      <c r="W22" s="29" t="str">
        <f t="shared" si="8"/>
        <v>нет</v>
      </c>
      <c r="X22" s="30">
        <f t="shared" si="9"/>
        <v>0</v>
      </c>
    </row>
    <row r="23" spans="1:24" ht="15.75" thickBot="1">
      <c r="A23" s="88">
        <v>9</v>
      </c>
      <c r="B23" s="202" t="s">
        <v>174</v>
      </c>
      <c r="C23" s="90"/>
      <c r="D23" s="91">
        <v>1</v>
      </c>
      <c r="E23" s="92">
        <v>1</v>
      </c>
      <c r="F23" s="93">
        <v>1</v>
      </c>
      <c r="G23" s="94">
        <v>1</v>
      </c>
      <c r="H23" s="190">
        <v>2</v>
      </c>
      <c r="I23" s="162">
        <v>1</v>
      </c>
      <c r="J23" s="93">
        <v>1</v>
      </c>
      <c r="K23" s="95"/>
      <c r="L23" s="96">
        <v>2</v>
      </c>
      <c r="M23" s="95"/>
      <c r="N23" s="190"/>
      <c r="O23" s="162">
        <v>1</v>
      </c>
      <c r="P23" s="190">
        <v>3</v>
      </c>
      <c r="Q23" s="169" t="str">
        <f t="shared" si="4"/>
        <v>да</v>
      </c>
      <c r="R23" s="170" t="str">
        <f t="shared" si="5"/>
        <v>да</v>
      </c>
      <c r="S23" s="170" t="str">
        <f t="shared" si="6"/>
        <v>да</v>
      </c>
      <c r="T23" s="171" t="str">
        <f t="shared" si="7"/>
        <v>да</v>
      </c>
      <c r="U23" s="27">
        <f t="shared" si="2"/>
        <v>13</v>
      </c>
      <c r="V23" s="28" t="str">
        <f t="shared" si="3"/>
        <v>Повышенный</v>
      </c>
      <c r="W23" s="29" t="str">
        <f t="shared" si="8"/>
        <v>нет</v>
      </c>
      <c r="X23" s="30">
        <f t="shared" si="9"/>
        <v>0</v>
      </c>
    </row>
    <row r="24" spans="1:24" ht="30.75" thickBot="1">
      <c r="A24" s="107">
        <v>10</v>
      </c>
      <c r="B24" s="202" t="s">
        <v>175</v>
      </c>
      <c r="C24" s="99"/>
      <c r="D24" s="100">
        <v>3</v>
      </c>
      <c r="E24" s="101">
        <v>1</v>
      </c>
      <c r="F24" s="102"/>
      <c r="G24" s="103">
        <v>1</v>
      </c>
      <c r="H24" s="191">
        <v>2</v>
      </c>
      <c r="I24" s="163">
        <v>1</v>
      </c>
      <c r="J24" s="102">
        <v>1</v>
      </c>
      <c r="K24" s="104">
        <v>1</v>
      </c>
      <c r="L24" s="105"/>
      <c r="M24" s="104"/>
      <c r="N24" s="191">
        <v>1</v>
      </c>
      <c r="O24" s="163"/>
      <c r="P24" s="191">
        <v>1</v>
      </c>
      <c r="Q24" s="172" t="str">
        <f t="shared" si="4"/>
        <v>да</v>
      </c>
      <c r="R24" s="173" t="str">
        <f t="shared" si="5"/>
        <v>да</v>
      </c>
      <c r="S24" s="173" t="str">
        <f t="shared" si="6"/>
        <v>нет</v>
      </c>
      <c r="T24" s="174" t="str">
        <f t="shared" si="7"/>
        <v>нет</v>
      </c>
      <c r="U24" s="37">
        <f t="shared" si="2"/>
        <v>9</v>
      </c>
      <c r="V24" s="38" t="str">
        <f t="shared" si="3"/>
        <v>Базовый</v>
      </c>
      <c r="W24" s="33" t="str">
        <f t="shared" si="8"/>
        <v>нет</v>
      </c>
      <c r="X24" s="34">
        <f t="shared" si="9"/>
        <v>0</v>
      </c>
    </row>
    <row r="25" spans="1:24" ht="30.75" thickBot="1">
      <c r="A25" s="79">
        <v>11</v>
      </c>
      <c r="B25" s="202" t="s">
        <v>176</v>
      </c>
      <c r="C25" s="81"/>
      <c r="D25" s="82">
        <v>1</v>
      </c>
      <c r="E25" s="83">
        <v>1</v>
      </c>
      <c r="F25" s="84">
        <v>1</v>
      </c>
      <c r="G25" s="85"/>
      <c r="H25" s="189">
        <v>2</v>
      </c>
      <c r="I25" s="161">
        <v>1</v>
      </c>
      <c r="J25" s="84"/>
      <c r="K25" s="86"/>
      <c r="L25" s="87">
        <v>2</v>
      </c>
      <c r="M25" s="86">
        <v>1</v>
      </c>
      <c r="N25" s="189">
        <v>1</v>
      </c>
      <c r="O25" s="161">
        <v>1</v>
      </c>
      <c r="P25" s="189">
        <v>3</v>
      </c>
      <c r="Q25" s="166" t="str">
        <f t="shared" si="4"/>
        <v>да</v>
      </c>
      <c r="R25" s="167" t="str">
        <f t="shared" si="5"/>
        <v>нет</v>
      </c>
      <c r="S25" s="167" t="str">
        <f t="shared" si="6"/>
        <v>да</v>
      </c>
      <c r="T25" s="168" t="str">
        <f t="shared" si="7"/>
        <v>да</v>
      </c>
      <c r="U25" s="23">
        <f t="shared" si="2"/>
        <v>13</v>
      </c>
      <c r="V25" s="24" t="str">
        <f t="shared" si="3"/>
        <v>Повышенный</v>
      </c>
      <c r="W25" s="25" t="str">
        <f t="shared" si="8"/>
        <v>нет</v>
      </c>
      <c r="X25" s="26">
        <f t="shared" si="9"/>
        <v>0</v>
      </c>
    </row>
    <row r="26" spans="1:24" ht="30.75" thickBot="1">
      <c r="A26" s="88">
        <v>12</v>
      </c>
      <c r="B26" s="202" t="s">
        <v>177</v>
      </c>
      <c r="C26" s="90"/>
      <c r="D26" s="91">
        <v>3</v>
      </c>
      <c r="E26" s="92">
        <v>1</v>
      </c>
      <c r="F26" s="93">
        <v>1</v>
      </c>
      <c r="G26" s="94">
        <v>1</v>
      </c>
      <c r="H26" s="190">
        <v>2</v>
      </c>
      <c r="I26" s="162">
        <v>1</v>
      </c>
      <c r="J26" s="93"/>
      <c r="K26" s="95">
        <v>1</v>
      </c>
      <c r="L26" s="96">
        <v>2</v>
      </c>
      <c r="M26" s="95"/>
      <c r="N26" s="190"/>
      <c r="O26" s="162">
        <v>1</v>
      </c>
      <c r="P26" s="190">
        <v>2</v>
      </c>
      <c r="Q26" s="169" t="str">
        <f t="shared" si="4"/>
        <v>да</v>
      </c>
      <c r="R26" s="170" t="str">
        <f t="shared" si="5"/>
        <v>да</v>
      </c>
      <c r="S26" s="170" t="str">
        <f t="shared" si="6"/>
        <v>да</v>
      </c>
      <c r="T26" s="171" t="str">
        <f t="shared" si="7"/>
        <v>да</v>
      </c>
      <c r="U26" s="27">
        <f t="shared" si="2"/>
        <v>12</v>
      </c>
      <c r="V26" s="28" t="str">
        <f t="shared" si="3"/>
        <v>Повышенный</v>
      </c>
      <c r="W26" s="29" t="str">
        <f t="shared" si="8"/>
        <v>нет</v>
      </c>
      <c r="X26" s="30">
        <f t="shared" si="9"/>
        <v>0</v>
      </c>
    </row>
    <row r="27" spans="1:24" ht="30.75" thickBot="1">
      <c r="A27" s="88">
        <v>13</v>
      </c>
      <c r="B27" s="202" t="s">
        <v>178</v>
      </c>
      <c r="C27" s="90"/>
      <c r="D27" s="91">
        <v>3</v>
      </c>
      <c r="E27" s="92">
        <v>1</v>
      </c>
      <c r="F27" s="93">
        <v>1</v>
      </c>
      <c r="G27" s="94">
        <v>1</v>
      </c>
      <c r="H27" s="190">
        <v>2</v>
      </c>
      <c r="I27" s="162">
        <v>1</v>
      </c>
      <c r="J27" s="93">
        <v>1</v>
      </c>
      <c r="K27" s="95">
        <v>1</v>
      </c>
      <c r="L27" s="96">
        <v>1</v>
      </c>
      <c r="M27" s="95">
        <v>1</v>
      </c>
      <c r="N27" s="190">
        <v>1</v>
      </c>
      <c r="O27" s="162">
        <v>1</v>
      </c>
      <c r="P27" s="190">
        <v>3</v>
      </c>
      <c r="Q27" s="169" t="str">
        <f t="shared" si="4"/>
        <v>да</v>
      </c>
      <c r="R27" s="170" t="str">
        <f t="shared" si="5"/>
        <v>да</v>
      </c>
      <c r="S27" s="170" t="str">
        <f t="shared" si="6"/>
        <v>да</v>
      </c>
      <c r="T27" s="171" t="str">
        <f t="shared" si="7"/>
        <v>да</v>
      </c>
      <c r="U27" s="27">
        <f t="shared" si="2"/>
        <v>15</v>
      </c>
      <c r="V27" s="28" t="str">
        <f t="shared" si="3"/>
        <v>Повышенный</v>
      </c>
      <c r="W27" s="29" t="str">
        <f t="shared" si="8"/>
        <v>нет</v>
      </c>
      <c r="X27" s="30">
        <f t="shared" si="9"/>
        <v>0</v>
      </c>
    </row>
    <row r="28" spans="1:24" ht="30.75" thickBot="1">
      <c r="A28" s="88">
        <v>14</v>
      </c>
      <c r="B28" s="202" t="s">
        <v>179</v>
      </c>
      <c r="C28" s="90"/>
      <c r="D28" s="91">
        <v>3</v>
      </c>
      <c r="E28" s="92"/>
      <c r="F28" s="93"/>
      <c r="G28" s="94">
        <v>1</v>
      </c>
      <c r="H28" s="190">
        <v>1</v>
      </c>
      <c r="I28" s="162">
        <v>1</v>
      </c>
      <c r="J28" s="93"/>
      <c r="K28" s="95"/>
      <c r="L28" s="96"/>
      <c r="M28" s="95"/>
      <c r="N28" s="190">
        <v>1</v>
      </c>
      <c r="O28" s="162"/>
      <c r="P28" s="190"/>
      <c r="Q28" s="169" t="str">
        <f t="shared" si="4"/>
        <v>нет</v>
      </c>
      <c r="R28" s="170" t="str">
        <f t="shared" si="5"/>
        <v>нет</v>
      </c>
      <c r="S28" s="170" t="str">
        <f t="shared" si="6"/>
        <v>нет</v>
      </c>
      <c r="T28" s="171" t="str">
        <f t="shared" si="7"/>
        <v>нет</v>
      </c>
      <c r="U28" s="27">
        <f t="shared" si="2"/>
        <v>4</v>
      </c>
      <c r="V28" s="28" t="str">
        <f t="shared" si="3"/>
        <v>Низкий</v>
      </c>
      <c r="W28" s="29" t="str">
        <f t="shared" si="8"/>
        <v>нет</v>
      </c>
      <c r="X28" s="30">
        <f t="shared" si="9"/>
        <v>0</v>
      </c>
    </row>
    <row r="29" spans="1:24" ht="30.75" thickBot="1">
      <c r="A29" s="97">
        <v>15</v>
      </c>
      <c r="B29" s="202" t="s">
        <v>180</v>
      </c>
      <c r="C29" s="99"/>
      <c r="D29" s="100">
        <v>3</v>
      </c>
      <c r="E29" s="101">
        <v>1</v>
      </c>
      <c r="F29" s="102">
        <v>1</v>
      </c>
      <c r="G29" s="103"/>
      <c r="H29" s="191">
        <v>1</v>
      </c>
      <c r="I29" s="163">
        <v>1</v>
      </c>
      <c r="J29" s="102">
        <v>1</v>
      </c>
      <c r="K29" s="104"/>
      <c r="L29" s="105">
        <v>2</v>
      </c>
      <c r="M29" s="104"/>
      <c r="N29" s="191"/>
      <c r="O29" s="163">
        <v>1</v>
      </c>
      <c r="P29" s="191">
        <v>2</v>
      </c>
      <c r="Q29" s="172" t="str">
        <f t="shared" si="4"/>
        <v>да</v>
      </c>
      <c r="R29" s="173" t="str">
        <f t="shared" si="5"/>
        <v>да</v>
      </c>
      <c r="S29" s="173" t="str">
        <f t="shared" si="6"/>
        <v>да</v>
      </c>
      <c r="T29" s="174" t="str">
        <f t="shared" si="7"/>
        <v>да</v>
      </c>
      <c r="U29" s="31">
        <f t="shared" si="2"/>
        <v>10</v>
      </c>
      <c r="V29" s="32" t="str">
        <f t="shared" si="3"/>
        <v>Базовый</v>
      </c>
      <c r="W29" s="33" t="str">
        <f t="shared" si="8"/>
        <v>нет</v>
      </c>
      <c r="X29" s="34">
        <f t="shared" si="9"/>
        <v>0</v>
      </c>
    </row>
    <row r="30" spans="1:24" ht="30.75" thickBot="1">
      <c r="A30" s="106">
        <v>16</v>
      </c>
      <c r="B30" s="202" t="s">
        <v>181</v>
      </c>
      <c r="C30" s="81"/>
      <c r="D30" s="82">
        <v>4</v>
      </c>
      <c r="E30" s="83"/>
      <c r="F30" s="84">
        <v>1</v>
      </c>
      <c r="G30" s="85"/>
      <c r="H30" s="189">
        <v>2</v>
      </c>
      <c r="I30" s="161">
        <v>1</v>
      </c>
      <c r="J30" s="84"/>
      <c r="K30" s="86">
        <v>1</v>
      </c>
      <c r="L30" s="87">
        <v>1</v>
      </c>
      <c r="M30" s="86">
        <v>1</v>
      </c>
      <c r="N30" s="189">
        <v>1</v>
      </c>
      <c r="O30" s="161"/>
      <c r="P30" s="189">
        <v>1</v>
      </c>
      <c r="Q30" s="166" t="str">
        <f t="shared" si="4"/>
        <v>да</v>
      </c>
      <c r="R30" s="167" t="str">
        <f t="shared" si="5"/>
        <v>да</v>
      </c>
      <c r="S30" s="167" t="str">
        <f t="shared" si="6"/>
        <v>да</v>
      </c>
      <c r="T30" s="168" t="str">
        <f t="shared" si="7"/>
        <v>нет</v>
      </c>
      <c r="U30" s="35">
        <f t="shared" si="2"/>
        <v>9</v>
      </c>
      <c r="V30" s="36" t="str">
        <f t="shared" si="3"/>
        <v>Базовый</v>
      </c>
      <c r="W30" s="25" t="str">
        <f t="shared" si="8"/>
        <v>нет</v>
      </c>
      <c r="X30" s="26">
        <f t="shared" si="9"/>
        <v>0</v>
      </c>
    </row>
    <row r="31" spans="1:24" ht="30.75" thickBot="1">
      <c r="A31" s="88">
        <v>17</v>
      </c>
      <c r="B31" s="202" t="s">
        <v>182</v>
      </c>
      <c r="C31" s="90"/>
      <c r="D31" s="91">
        <v>1</v>
      </c>
      <c r="E31" s="92">
        <v>1</v>
      </c>
      <c r="F31" s="93">
        <v>1</v>
      </c>
      <c r="G31" s="94"/>
      <c r="H31" s="190">
        <v>2</v>
      </c>
      <c r="I31" s="162">
        <v>1</v>
      </c>
      <c r="J31" s="93">
        <v>1</v>
      </c>
      <c r="K31" s="95"/>
      <c r="L31" s="96">
        <v>2</v>
      </c>
      <c r="M31" s="95"/>
      <c r="N31" s="190">
        <v>1</v>
      </c>
      <c r="O31" s="162">
        <v>1</v>
      </c>
      <c r="P31" s="190"/>
      <c r="Q31" s="169" t="str">
        <f t="shared" si="4"/>
        <v>да</v>
      </c>
      <c r="R31" s="170" t="str">
        <f t="shared" si="5"/>
        <v>да</v>
      </c>
      <c r="S31" s="170" t="str">
        <f t="shared" si="6"/>
        <v>да</v>
      </c>
      <c r="T31" s="171" t="str">
        <f t="shared" si="7"/>
        <v>нет</v>
      </c>
      <c r="U31" s="27">
        <f t="shared" si="2"/>
        <v>10</v>
      </c>
      <c r="V31" s="28" t="str">
        <f t="shared" si="3"/>
        <v>Базовый</v>
      </c>
      <c r="W31" s="29" t="str">
        <f t="shared" si="8"/>
        <v>нет</v>
      </c>
      <c r="X31" s="30">
        <f t="shared" si="9"/>
        <v>0</v>
      </c>
    </row>
    <row r="32" spans="1:24" ht="30.75" thickBot="1">
      <c r="A32" s="88">
        <v>18</v>
      </c>
      <c r="B32" s="202" t="s">
        <v>183</v>
      </c>
      <c r="C32" s="90"/>
      <c r="D32" s="91">
        <v>4</v>
      </c>
      <c r="E32" s="92">
        <v>1</v>
      </c>
      <c r="F32" s="93"/>
      <c r="G32" s="94"/>
      <c r="H32" s="190">
        <v>1</v>
      </c>
      <c r="I32" s="162">
        <v>1</v>
      </c>
      <c r="J32" s="93"/>
      <c r="K32" s="95">
        <v>1</v>
      </c>
      <c r="L32" s="96">
        <v>2</v>
      </c>
      <c r="M32" s="95">
        <v>1</v>
      </c>
      <c r="N32" s="190"/>
      <c r="O32" s="162">
        <v>1</v>
      </c>
      <c r="P32" s="190">
        <v>1</v>
      </c>
      <c r="Q32" s="169" t="str">
        <f t="shared" si="4"/>
        <v>нет</v>
      </c>
      <c r="R32" s="170" t="str">
        <f t="shared" si="5"/>
        <v>да</v>
      </c>
      <c r="S32" s="170" t="str">
        <f t="shared" si="6"/>
        <v>да</v>
      </c>
      <c r="T32" s="171" t="str">
        <f t="shared" si="7"/>
        <v>да</v>
      </c>
      <c r="U32" s="27">
        <f t="shared" si="2"/>
        <v>9</v>
      </c>
      <c r="V32" s="28" t="str">
        <f t="shared" si="3"/>
        <v>Базовый</v>
      </c>
      <c r="W32" s="29" t="str">
        <f t="shared" si="8"/>
        <v>нет</v>
      </c>
      <c r="X32" s="30">
        <f t="shared" si="9"/>
        <v>0</v>
      </c>
    </row>
    <row r="33" spans="1:24" ht="30.75" thickBot="1">
      <c r="A33" s="88">
        <v>19</v>
      </c>
      <c r="B33" s="202" t="s">
        <v>184</v>
      </c>
      <c r="C33" s="90"/>
      <c r="D33" s="91">
        <v>4</v>
      </c>
      <c r="E33" s="92">
        <v>1</v>
      </c>
      <c r="F33" s="93">
        <v>1</v>
      </c>
      <c r="G33" s="94">
        <v>1</v>
      </c>
      <c r="H33" s="190">
        <v>2</v>
      </c>
      <c r="I33" s="162">
        <v>1</v>
      </c>
      <c r="J33" s="93">
        <v>2</v>
      </c>
      <c r="K33" s="95">
        <v>1</v>
      </c>
      <c r="L33" s="96">
        <v>1</v>
      </c>
      <c r="M33" s="95">
        <v>1</v>
      </c>
      <c r="N33" s="190">
        <v>1</v>
      </c>
      <c r="O33" s="162">
        <v>1</v>
      </c>
      <c r="P33" s="190">
        <v>3</v>
      </c>
      <c r="Q33" s="169" t="str">
        <f t="shared" si="4"/>
        <v>да</v>
      </c>
      <c r="R33" s="170" t="str">
        <f t="shared" si="5"/>
        <v>да</v>
      </c>
      <c r="S33" s="170" t="str">
        <f t="shared" si="6"/>
        <v>да</v>
      </c>
      <c r="T33" s="171" t="str">
        <f t="shared" si="7"/>
        <v>да</v>
      </c>
      <c r="U33" s="27">
        <f t="shared" si="2"/>
        <v>16</v>
      </c>
      <c r="V33" s="28" t="str">
        <f t="shared" si="3"/>
        <v>Высокий</v>
      </c>
      <c r="W33" s="29" t="str">
        <f t="shared" si="8"/>
        <v>нет</v>
      </c>
      <c r="X33" s="30">
        <f t="shared" si="9"/>
        <v>0</v>
      </c>
    </row>
    <row r="34" spans="1:24" ht="30.75" thickBot="1">
      <c r="A34" s="107">
        <v>20</v>
      </c>
      <c r="B34" s="202" t="s">
        <v>185</v>
      </c>
      <c r="C34" s="99"/>
      <c r="D34" s="100">
        <v>2</v>
      </c>
      <c r="E34" s="101">
        <v>1</v>
      </c>
      <c r="F34" s="102">
        <v>1</v>
      </c>
      <c r="G34" s="103">
        <v>1</v>
      </c>
      <c r="H34" s="191"/>
      <c r="I34" s="163">
        <v>1</v>
      </c>
      <c r="J34" s="102">
        <v>2</v>
      </c>
      <c r="K34" s="104">
        <v>1</v>
      </c>
      <c r="L34" s="105">
        <v>1</v>
      </c>
      <c r="M34" s="104"/>
      <c r="N34" s="191">
        <v>1</v>
      </c>
      <c r="O34" s="163">
        <v>1</v>
      </c>
      <c r="P34" s="191"/>
      <c r="Q34" s="172" t="str">
        <f t="shared" si="4"/>
        <v>да</v>
      </c>
      <c r="R34" s="173" t="str">
        <f t="shared" si="5"/>
        <v>да</v>
      </c>
      <c r="S34" s="173" t="str">
        <f t="shared" si="6"/>
        <v>да</v>
      </c>
      <c r="T34" s="174" t="str">
        <f t="shared" si="7"/>
        <v>нет</v>
      </c>
      <c r="U34" s="37">
        <f t="shared" si="2"/>
        <v>10</v>
      </c>
      <c r="V34" s="38" t="str">
        <f t="shared" si="3"/>
        <v>Базовый</v>
      </c>
      <c r="W34" s="33" t="str">
        <f t="shared" si="8"/>
        <v>нет</v>
      </c>
      <c r="X34" s="34">
        <f t="shared" si="9"/>
        <v>0</v>
      </c>
    </row>
    <row r="35" spans="1:24" ht="30.75" thickBot="1">
      <c r="A35" s="79">
        <v>21</v>
      </c>
      <c r="B35" s="202" t="s">
        <v>186</v>
      </c>
      <c r="C35" s="81"/>
      <c r="D35" s="82">
        <v>4</v>
      </c>
      <c r="E35" s="83"/>
      <c r="F35" s="84"/>
      <c r="G35" s="85"/>
      <c r="H35" s="189">
        <v>2</v>
      </c>
      <c r="I35" s="161">
        <v>1</v>
      </c>
      <c r="J35" s="84">
        <v>2</v>
      </c>
      <c r="K35" s="86"/>
      <c r="L35" s="87"/>
      <c r="M35" s="86">
        <v>1</v>
      </c>
      <c r="N35" s="189">
        <v>1</v>
      </c>
      <c r="O35" s="161">
        <v>1</v>
      </c>
      <c r="P35" s="189"/>
      <c r="Q35" s="166" t="str">
        <f t="shared" si="4"/>
        <v>нет</v>
      </c>
      <c r="R35" s="167" t="str">
        <f t="shared" si="5"/>
        <v>да</v>
      </c>
      <c r="S35" s="167" t="str">
        <f t="shared" si="6"/>
        <v>да</v>
      </c>
      <c r="T35" s="168" t="str">
        <f t="shared" si="7"/>
        <v>нет</v>
      </c>
      <c r="U35" s="23">
        <f t="shared" si="2"/>
        <v>8</v>
      </c>
      <c r="V35" s="24" t="str">
        <f t="shared" si="3"/>
        <v>Базовый</v>
      </c>
      <c r="W35" s="25" t="str">
        <f t="shared" si="8"/>
        <v>нет</v>
      </c>
      <c r="X35" s="26">
        <f t="shared" si="9"/>
        <v>0</v>
      </c>
    </row>
    <row r="36" spans="1:24" ht="30.75" thickBot="1">
      <c r="A36" s="88">
        <v>22</v>
      </c>
      <c r="B36" s="202" t="s">
        <v>187</v>
      </c>
      <c r="C36" s="90"/>
      <c r="D36" s="91">
        <v>2</v>
      </c>
      <c r="E36" s="92">
        <v>1</v>
      </c>
      <c r="F36" s="93"/>
      <c r="G36" s="94"/>
      <c r="H36" s="190">
        <v>2</v>
      </c>
      <c r="I36" s="162"/>
      <c r="J36" s="93">
        <v>1</v>
      </c>
      <c r="K36" s="95">
        <v>1</v>
      </c>
      <c r="L36" s="96"/>
      <c r="M36" s="95">
        <v>1</v>
      </c>
      <c r="N36" s="190"/>
      <c r="O36" s="162">
        <v>1</v>
      </c>
      <c r="P36" s="190"/>
      <c r="Q36" s="169" t="str">
        <f t="shared" si="4"/>
        <v>да</v>
      </c>
      <c r="R36" s="170" t="str">
        <f t="shared" si="5"/>
        <v>да</v>
      </c>
      <c r="S36" s="170" t="str">
        <f t="shared" si="6"/>
        <v>нет</v>
      </c>
      <c r="T36" s="171" t="str">
        <f t="shared" si="7"/>
        <v>нет</v>
      </c>
      <c r="U36" s="27">
        <f t="shared" si="2"/>
        <v>7</v>
      </c>
      <c r="V36" s="28" t="str">
        <f t="shared" si="3"/>
        <v>Базовый</v>
      </c>
      <c r="W36" s="29" t="str">
        <f t="shared" si="8"/>
        <v>нет</v>
      </c>
      <c r="X36" s="30">
        <f t="shared" si="9"/>
        <v>0</v>
      </c>
    </row>
    <row r="37" spans="1:24" ht="30.75" thickBot="1">
      <c r="A37" s="88">
        <v>23</v>
      </c>
      <c r="B37" s="202" t="s">
        <v>188</v>
      </c>
      <c r="C37" s="90"/>
      <c r="D37" s="91">
        <v>2</v>
      </c>
      <c r="E37" s="92">
        <v>1</v>
      </c>
      <c r="F37" s="93">
        <v>1</v>
      </c>
      <c r="G37" s="94">
        <v>1</v>
      </c>
      <c r="H37" s="190">
        <v>1</v>
      </c>
      <c r="I37" s="162">
        <v>1</v>
      </c>
      <c r="J37" s="93">
        <v>1</v>
      </c>
      <c r="K37" s="95">
        <v>1</v>
      </c>
      <c r="L37" s="96">
        <v>2</v>
      </c>
      <c r="M37" s="95">
        <v>1</v>
      </c>
      <c r="N37" s="190">
        <v>1</v>
      </c>
      <c r="O37" s="162">
        <v>1</v>
      </c>
      <c r="P37" s="190"/>
      <c r="Q37" s="169" t="str">
        <f t="shared" si="4"/>
        <v>да</v>
      </c>
      <c r="R37" s="170" t="str">
        <f t="shared" si="5"/>
        <v>да</v>
      </c>
      <c r="S37" s="170" t="str">
        <f t="shared" si="6"/>
        <v>да</v>
      </c>
      <c r="T37" s="171" t="str">
        <f t="shared" si="7"/>
        <v>нет</v>
      </c>
      <c r="U37" s="27">
        <f t="shared" si="2"/>
        <v>12</v>
      </c>
      <c r="V37" s="28" t="str">
        <f t="shared" si="3"/>
        <v>Повышенный</v>
      </c>
      <c r="W37" s="29" t="str">
        <f t="shared" si="8"/>
        <v>нет</v>
      </c>
      <c r="X37" s="30">
        <f t="shared" si="9"/>
        <v>0</v>
      </c>
    </row>
    <row r="38" spans="1:24" ht="30.75" thickBot="1">
      <c r="A38" s="88">
        <v>24</v>
      </c>
      <c r="B38" s="202" t="s">
        <v>189</v>
      </c>
      <c r="C38" s="90"/>
      <c r="D38" s="91">
        <v>4</v>
      </c>
      <c r="E38" s="92">
        <v>1</v>
      </c>
      <c r="F38" s="93">
        <v>1</v>
      </c>
      <c r="G38" s="94">
        <v>1</v>
      </c>
      <c r="H38" s="190">
        <v>2</v>
      </c>
      <c r="I38" s="162">
        <v>1</v>
      </c>
      <c r="J38" s="93">
        <v>1</v>
      </c>
      <c r="K38" s="95">
        <v>1</v>
      </c>
      <c r="L38" s="96">
        <v>2</v>
      </c>
      <c r="M38" s="95">
        <v>1</v>
      </c>
      <c r="N38" s="190">
        <v>1</v>
      </c>
      <c r="O38" s="162">
        <v>1</v>
      </c>
      <c r="P38" s="190">
        <v>1</v>
      </c>
      <c r="Q38" s="169" t="str">
        <f t="shared" si="4"/>
        <v>да</v>
      </c>
      <c r="R38" s="170" t="str">
        <f t="shared" si="5"/>
        <v>да</v>
      </c>
      <c r="S38" s="170" t="str">
        <f t="shared" si="6"/>
        <v>да</v>
      </c>
      <c r="T38" s="171" t="str">
        <f t="shared" si="7"/>
        <v>да</v>
      </c>
      <c r="U38" s="27">
        <f t="shared" si="2"/>
        <v>14</v>
      </c>
      <c r="V38" s="28" t="str">
        <f t="shared" si="3"/>
        <v>Повышенный</v>
      </c>
      <c r="W38" s="29" t="str">
        <f t="shared" si="8"/>
        <v>нет</v>
      </c>
      <c r="X38" s="30">
        <f t="shared" si="9"/>
        <v>0</v>
      </c>
    </row>
    <row r="39" spans="1:24" ht="30.75" thickBot="1">
      <c r="A39" s="97">
        <v>25</v>
      </c>
      <c r="B39" s="202" t="s">
        <v>190</v>
      </c>
      <c r="C39" s="99"/>
      <c r="D39" s="100">
        <v>1</v>
      </c>
      <c r="E39" s="101">
        <v>1</v>
      </c>
      <c r="F39" s="102">
        <v>1</v>
      </c>
      <c r="G39" s="103"/>
      <c r="H39" s="191"/>
      <c r="I39" s="163">
        <v>1</v>
      </c>
      <c r="J39" s="102"/>
      <c r="K39" s="104">
        <v>1</v>
      </c>
      <c r="L39" s="105"/>
      <c r="M39" s="104"/>
      <c r="N39" s="191"/>
      <c r="O39" s="163"/>
      <c r="P39" s="191"/>
      <c r="Q39" s="172" t="str">
        <f t="shared" si="4"/>
        <v>нет</v>
      </c>
      <c r="R39" s="173" t="str">
        <f t="shared" si="5"/>
        <v>да</v>
      </c>
      <c r="S39" s="173" t="str">
        <f t="shared" si="6"/>
        <v>нет</v>
      </c>
      <c r="T39" s="174" t="str">
        <f t="shared" si="7"/>
        <v>нет</v>
      </c>
      <c r="U39" s="31">
        <f t="shared" si="2"/>
        <v>4</v>
      </c>
      <c r="V39" s="32" t="str">
        <f t="shared" si="3"/>
        <v>Низкий</v>
      </c>
      <c r="W39" s="33" t="str">
        <f t="shared" si="8"/>
        <v>нет</v>
      </c>
      <c r="X39" s="34">
        <f t="shared" si="9"/>
        <v>0</v>
      </c>
    </row>
    <row r="40" spans="1:24" ht="30.75" thickBot="1">
      <c r="A40" s="79">
        <v>26</v>
      </c>
      <c r="B40" s="202" t="s">
        <v>191</v>
      </c>
      <c r="C40" s="81"/>
      <c r="D40" s="82">
        <v>4</v>
      </c>
      <c r="E40" s="83"/>
      <c r="F40" s="84">
        <v>1</v>
      </c>
      <c r="G40" s="85"/>
      <c r="H40" s="189">
        <v>2</v>
      </c>
      <c r="I40" s="161">
        <v>1</v>
      </c>
      <c r="J40" s="84"/>
      <c r="K40" s="86">
        <v>1</v>
      </c>
      <c r="L40" s="87">
        <v>1</v>
      </c>
      <c r="M40" s="86">
        <v>1</v>
      </c>
      <c r="N40" s="189"/>
      <c r="O40" s="161"/>
      <c r="P40" s="189"/>
      <c r="Q40" s="166" t="str">
        <f t="shared" si="4"/>
        <v>да</v>
      </c>
      <c r="R40" s="167" t="str">
        <f t="shared" si="5"/>
        <v>да</v>
      </c>
      <c r="S40" s="167" t="str">
        <f t="shared" si="6"/>
        <v>да</v>
      </c>
      <c r="T40" s="168" t="str">
        <f t="shared" si="7"/>
        <v>нет</v>
      </c>
      <c r="U40" s="23">
        <f t="shared" si="2"/>
        <v>7</v>
      </c>
      <c r="V40" s="24" t="str">
        <f t="shared" si="3"/>
        <v>Базовый</v>
      </c>
      <c r="W40" s="25" t="str">
        <f t="shared" si="8"/>
        <v>нет</v>
      </c>
      <c r="X40" s="26">
        <f aca="true" t="shared" si="10" ref="X40:X54">IF(W40="","",IF(W40="нет",0,1))</f>
        <v>0</v>
      </c>
    </row>
    <row r="41" spans="1:24" ht="30.75" thickBot="1">
      <c r="A41" s="88">
        <v>27</v>
      </c>
      <c r="B41" s="202" t="s">
        <v>192</v>
      </c>
      <c r="C41" s="90"/>
      <c r="D41" s="91">
        <v>2</v>
      </c>
      <c r="E41" s="92"/>
      <c r="F41" s="93">
        <v>1</v>
      </c>
      <c r="G41" s="94">
        <v>1</v>
      </c>
      <c r="H41" s="190">
        <v>2</v>
      </c>
      <c r="I41" s="162">
        <v>1</v>
      </c>
      <c r="J41" s="93">
        <v>2</v>
      </c>
      <c r="K41" s="95">
        <v>1</v>
      </c>
      <c r="L41" s="96">
        <v>1</v>
      </c>
      <c r="M41" s="95"/>
      <c r="N41" s="190"/>
      <c r="O41" s="162">
        <v>1</v>
      </c>
      <c r="P41" s="190"/>
      <c r="Q41" s="169" t="str">
        <f t="shared" si="4"/>
        <v>да</v>
      </c>
      <c r="R41" s="170" t="str">
        <f t="shared" si="5"/>
        <v>да</v>
      </c>
      <c r="S41" s="170" t="str">
        <f t="shared" si="6"/>
        <v>нет</v>
      </c>
      <c r="T41" s="171" t="str">
        <f t="shared" si="7"/>
        <v>нет</v>
      </c>
      <c r="U41" s="27">
        <f t="shared" si="2"/>
        <v>10</v>
      </c>
      <c r="V41" s="28" t="str">
        <f t="shared" si="3"/>
        <v>Базовый</v>
      </c>
      <c r="W41" s="29" t="str">
        <f t="shared" si="8"/>
        <v>нет</v>
      </c>
      <c r="X41" s="30">
        <f t="shared" si="10"/>
        <v>0</v>
      </c>
    </row>
    <row r="42" spans="1:24" ht="30.75" thickBot="1">
      <c r="A42" s="88">
        <v>28</v>
      </c>
      <c r="B42" s="202" t="s">
        <v>193</v>
      </c>
      <c r="C42" s="90"/>
      <c r="D42" s="91">
        <v>2</v>
      </c>
      <c r="E42" s="92">
        <v>1</v>
      </c>
      <c r="F42" s="93">
        <v>1</v>
      </c>
      <c r="G42" s="94">
        <v>1</v>
      </c>
      <c r="H42" s="190">
        <v>2</v>
      </c>
      <c r="I42" s="162">
        <v>1</v>
      </c>
      <c r="J42" s="93">
        <v>2</v>
      </c>
      <c r="K42" s="95">
        <v>1</v>
      </c>
      <c r="L42" s="96">
        <v>1</v>
      </c>
      <c r="M42" s="95">
        <v>1</v>
      </c>
      <c r="N42" s="190">
        <v>1</v>
      </c>
      <c r="O42" s="162"/>
      <c r="P42" s="190"/>
      <c r="Q42" s="169" t="str">
        <f t="shared" si="4"/>
        <v>да</v>
      </c>
      <c r="R42" s="170" t="str">
        <f t="shared" si="5"/>
        <v>да</v>
      </c>
      <c r="S42" s="170" t="str">
        <f t="shared" si="6"/>
        <v>да</v>
      </c>
      <c r="T42" s="171" t="str">
        <f t="shared" si="7"/>
        <v>нет</v>
      </c>
      <c r="U42" s="27">
        <f t="shared" si="2"/>
        <v>12</v>
      </c>
      <c r="V42" s="28" t="str">
        <f t="shared" si="3"/>
        <v>Повышенный</v>
      </c>
      <c r="W42" s="29" t="str">
        <f t="shared" si="8"/>
        <v>нет</v>
      </c>
      <c r="X42" s="30">
        <f t="shared" si="10"/>
        <v>0</v>
      </c>
    </row>
    <row r="43" spans="1:24" ht="30.75" thickBot="1">
      <c r="A43" s="88">
        <v>29</v>
      </c>
      <c r="B43" s="202" t="s">
        <v>194</v>
      </c>
      <c r="C43" s="90"/>
      <c r="D43" s="91">
        <v>2</v>
      </c>
      <c r="E43" s="92">
        <v>1</v>
      </c>
      <c r="F43" s="93"/>
      <c r="G43" s="94">
        <v>1</v>
      </c>
      <c r="H43" s="190">
        <v>1</v>
      </c>
      <c r="I43" s="162">
        <v>1</v>
      </c>
      <c r="J43" s="93">
        <v>2</v>
      </c>
      <c r="K43" s="95"/>
      <c r="L43" s="96">
        <v>2</v>
      </c>
      <c r="M43" s="95">
        <v>1</v>
      </c>
      <c r="N43" s="190">
        <v>1</v>
      </c>
      <c r="O43" s="162">
        <v>1</v>
      </c>
      <c r="P43" s="190"/>
      <c r="Q43" s="169" t="str">
        <f t="shared" si="4"/>
        <v>да</v>
      </c>
      <c r="R43" s="170" t="str">
        <f t="shared" si="5"/>
        <v>да</v>
      </c>
      <c r="S43" s="170" t="str">
        <f t="shared" si="6"/>
        <v>да</v>
      </c>
      <c r="T43" s="171" t="str">
        <f t="shared" si="7"/>
        <v>нет</v>
      </c>
      <c r="U43" s="27">
        <f t="shared" si="2"/>
        <v>11</v>
      </c>
      <c r="V43" s="28" t="str">
        <f t="shared" si="3"/>
        <v>Базовый</v>
      </c>
      <c r="W43" s="29" t="str">
        <f t="shared" si="8"/>
        <v>нет</v>
      </c>
      <c r="X43" s="30">
        <f t="shared" si="10"/>
        <v>0</v>
      </c>
    </row>
    <row r="44" spans="1:24" ht="30.75" thickBot="1">
      <c r="A44" s="97">
        <v>30</v>
      </c>
      <c r="B44" s="202" t="s">
        <v>195</v>
      </c>
      <c r="C44" s="99"/>
      <c r="D44" s="100">
        <v>3</v>
      </c>
      <c r="E44" s="101">
        <v>1</v>
      </c>
      <c r="F44" s="102"/>
      <c r="G44" s="103"/>
      <c r="H44" s="191">
        <v>2</v>
      </c>
      <c r="I44" s="163">
        <v>1</v>
      </c>
      <c r="J44" s="102"/>
      <c r="K44" s="104">
        <v>1</v>
      </c>
      <c r="L44" s="105">
        <v>2</v>
      </c>
      <c r="M44" s="104"/>
      <c r="N44" s="191"/>
      <c r="O44" s="163"/>
      <c r="P44" s="191"/>
      <c r="Q44" s="172" t="str">
        <f t="shared" si="4"/>
        <v>да</v>
      </c>
      <c r="R44" s="173" t="str">
        <f t="shared" si="5"/>
        <v>да</v>
      </c>
      <c r="S44" s="173" t="str">
        <f t="shared" si="6"/>
        <v>да</v>
      </c>
      <c r="T44" s="174" t="str">
        <f t="shared" si="7"/>
        <v>нет</v>
      </c>
      <c r="U44" s="31">
        <f t="shared" si="2"/>
        <v>7</v>
      </c>
      <c r="V44" s="32" t="str">
        <f t="shared" si="3"/>
        <v>Базовый</v>
      </c>
      <c r="W44" s="33" t="str">
        <f t="shared" si="8"/>
        <v>нет</v>
      </c>
      <c r="X44" s="34">
        <f t="shared" si="10"/>
        <v>0</v>
      </c>
    </row>
    <row r="45" spans="1:24" ht="30.75" thickBot="1">
      <c r="A45" s="79">
        <v>31</v>
      </c>
      <c r="B45" s="202" t="s">
        <v>196</v>
      </c>
      <c r="C45" s="81"/>
      <c r="D45" s="82">
        <v>1</v>
      </c>
      <c r="E45" s="83">
        <v>1</v>
      </c>
      <c r="F45" s="84">
        <v>1</v>
      </c>
      <c r="G45" s="85">
        <v>1</v>
      </c>
      <c r="H45" s="189">
        <v>2</v>
      </c>
      <c r="I45" s="161">
        <v>1</v>
      </c>
      <c r="J45" s="84">
        <v>1</v>
      </c>
      <c r="K45" s="86"/>
      <c r="L45" s="87">
        <v>2</v>
      </c>
      <c r="M45" s="86"/>
      <c r="N45" s="189">
        <v>1</v>
      </c>
      <c r="O45" s="161">
        <v>1</v>
      </c>
      <c r="P45" s="189">
        <v>3</v>
      </c>
      <c r="Q45" s="166" t="str">
        <f t="shared" si="4"/>
        <v>да</v>
      </c>
      <c r="R45" s="167" t="str">
        <f t="shared" si="5"/>
        <v>да</v>
      </c>
      <c r="S45" s="167" t="str">
        <f t="shared" si="6"/>
        <v>да</v>
      </c>
      <c r="T45" s="168" t="str">
        <f t="shared" si="7"/>
        <v>да</v>
      </c>
      <c r="U45" s="23">
        <f t="shared" si="2"/>
        <v>14</v>
      </c>
      <c r="V45" s="24" t="str">
        <f t="shared" si="3"/>
        <v>Повышенный</v>
      </c>
      <c r="W45" s="25" t="str">
        <f t="shared" si="8"/>
        <v>нет</v>
      </c>
      <c r="X45" s="26">
        <f t="shared" si="10"/>
        <v>0</v>
      </c>
    </row>
    <row r="46" spans="1:24" ht="30.75" thickBot="1">
      <c r="A46" s="88">
        <v>32</v>
      </c>
      <c r="B46" s="202" t="s">
        <v>197</v>
      </c>
      <c r="C46" s="90"/>
      <c r="D46" s="91">
        <v>1</v>
      </c>
      <c r="E46" s="92">
        <v>1</v>
      </c>
      <c r="F46" s="93">
        <v>1</v>
      </c>
      <c r="G46" s="94">
        <v>1</v>
      </c>
      <c r="H46" s="190">
        <v>2</v>
      </c>
      <c r="I46" s="162">
        <v>1</v>
      </c>
      <c r="J46" s="93">
        <v>1</v>
      </c>
      <c r="K46" s="95">
        <v>1</v>
      </c>
      <c r="L46" s="96">
        <v>2</v>
      </c>
      <c r="M46" s="95">
        <v>1</v>
      </c>
      <c r="N46" s="190">
        <v>1</v>
      </c>
      <c r="O46" s="162">
        <v>1</v>
      </c>
      <c r="P46" s="190">
        <v>3</v>
      </c>
      <c r="Q46" s="169" t="str">
        <f t="shared" si="4"/>
        <v>да</v>
      </c>
      <c r="R46" s="170" t="str">
        <f t="shared" si="5"/>
        <v>да</v>
      </c>
      <c r="S46" s="170" t="str">
        <f t="shared" si="6"/>
        <v>да</v>
      </c>
      <c r="T46" s="171" t="str">
        <f t="shared" si="7"/>
        <v>да</v>
      </c>
      <c r="U46" s="27">
        <f t="shared" si="2"/>
        <v>16</v>
      </c>
      <c r="V46" s="28" t="str">
        <f t="shared" si="3"/>
        <v>Высокий</v>
      </c>
      <c r="W46" s="29" t="str">
        <f t="shared" si="8"/>
        <v>нет</v>
      </c>
      <c r="X46" s="30">
        <f t="shared" si="10"/>
        <v>0</v>
      </c>
    </row>
    <row r="47" spans="1:24" ht="15">
      <c r="A47" s="88">
        <v>33</v>
      </c>
      <c r="B47" s="89"/>
      <c r="C47" s="90"/>
      <c r="D47" s="91"/>
      <c r="E47" s="92"/>
      <c r="F47" s="93"/>
      <c r="G47" s="94"/>
      <c r="H47" s="190"/>
      <c r="I47" s="162"/>
      <c r="J47" s="93"/>
      <c r="K47" s="95"/>
      <c r="L47" s="96"/>
      <c r="M47" s="95"/>
      <c r="N47" s="190"/>
      <c r="O47" s="162"/>
      <c r="P47" s="190"/>
      <c r="Q47" s="169">
        <f t="shared" si="4"/>
      </c>
      <c r="R47" s="170">
        <f t="shared" si="5"/>
      </c>
      <c r="S47" s="170">
        <f t="shared" si="6"/>
      </c>
      <c r="T47" s="171">
        <f t="shared" si="7"/>
      </c>
      <c r="U47" s="27">
        <f t="shared" si="2"/>
      </c>
      <c r="V47" s="28">
        <f t="shared" si="3"/>
      </c>
      <c r="W47" s="29">
        <f t="shared" si="8"/>
      </c>
      <c r="X47" s="30">
        <f t="shared" si="10"/>
      </c>
    </row>
    <row r="48" spans="1:24" ht="15">
      <c r="A48" s="88">
        <v>34</v>
      </c>
      <c r="B48" s="89"/>
      <c r="C48" s="90"/>
      <c r="D48" s="91"/>
      <c r="E48" s="92"/>
      <c r="F48" s="93"/>
      <c r="G48" s="94"/>
      <c r="H48" s="190"/>
      <c r="I48" s="162"/>
      <c r="J48" s="93"/>
      <c r="K48" s="95"/>
      <c r="L48" s="96"/>
      <c r="M48" s="95"/>
      <c r="N48" s="190"/>
      <c r="O48" s="162"/>
      <c r="P48" s="190"/>
      <c r="Q48" s="169">
        <f t="shared" si="4"/>
      </c>
      <c r="R48" s="170">
        <f t="shared" si="5"/>
      </c>
      <c r="S48" s="170">
        <f t="shared" si="6"/>
      </c>
      <c r="T48" s="171">
        <f t="shared" si="7"/>
      </c>
      <c r="U48" s="27">
        <f t="shared" si="2"/>
      </c>
      <c r="V48" s="28">
        <f t="shared" si="3"/>
      </c>
      <c r="W48" s="29">
        <f t="shared" si="8"/>
      </c>
      <c r="X48" s="30">
        <f t="shared" si="10"/>
      </c>
    </row>
    <row r="49" spans="1:24" ht="15.75" thickBot="1">
      <c r="A49" s="97">
        <v>35</v>
      </c>
      <c r="B49" s="98"/>
      <c r="C49" s="99"/>
      <c r="D49" s="100"/>
      <c r="E49" s="101"/>
      <c r="F49" s="102"/>
      <c r="G49" s="103"/>
      <c r="H49" s="191"/>
      <c r="I49" s="163"/>
      <c r="J49" s="102"/>
      <c r="K49" s="104"/>
      <c r="L49" s="105"/>
      <c r="M49" s="104"/>
      <c r="N49" s="191"/>
      <c r="O49" s="163"/>
      <c r="P49" s="191"/>
      <c r="Q49" s="172">
        <f t="shared" si="4"/>
      </c>
      <c r="R49" s="173">
        <f t="shared" si="5"/>
      </c>
      <c r="S49" s="173">
        <f t="shared" si="6"/>
      </c>
      <c r="T49" s="174">
        <f t="shared" si="7"/>
      </c>
      <c r="U49" s="31">
        <f t="shared" si="2"/>
      </c>
      <c r="V49" s="32">
        <f t="shared" si="3"/>
      </c>
      <c r="W49" s="33">
        <f t="shared" si="8"/>
      </c>
      <c r="X49" s="34">
        <f t="shared" si="10"/>
      </c>
    </row>
    <row r="50" spans="1:24" ht="15">
      <c r="A50" s="79">
        <v>36</v>
      </c>
      <c r="B50" s="80"/>
      <c r="C50" s="81"/>
      <c r="D50" s="82"/>
      <c r="E50" s="83"/>
      <c r="F50" s="84"/>
      <c r="G50" s="85"/>
      <c r="H50" s="189"/>
      <c r="I50" s="161"/>
      <c r="J50" s="84"/>
      <c r="K50" s="86"/>
      <c r="L50" s="87"/>
      <c r="M50" s="86"/>
      <c r="N50" s="189"/>
      <c r="O50" s="161"/>
      <c r="P50" s="189"/>
      <c r="Q50" s="166">
        <f t="shared" si="4"/>
      </c>
      <c r="R50" s="167">
        <f t="shared" si="5"/>
      </c>
      <c r="S50" s="167">
        <f t="shared" si="6"/>
      </c>
      <c r="T50" s="168">
        <f t="shared" si="7"/>
      </c>
      <c r="U50" s="23">
        <f t="shared" si="2"/>
      </c>
      <c r="V50" s="24">
        <f t="shared" si="3"/>
      </c>
      <c r="W50" s="25">
        <f t="shared" si="8"/>
      </c>
      <c r="X50" s="26">
        <f t="shared" si="10"/>
      </c>
    </row>
    <row r="51" spans="1:24" ht="15">
      <c r="A51" s="88">
        <v>37</v>
      </c>
      <c r="B51" s="89"/>
      <c r="C51" s="90"/>
      <c r="D51" s="91"/>
      <c r="E51" s="92"/>
      <c r="F51" s="93"/>
      <c r="G51" s="94"/>
      <c r="H51" s="190"/>
      <c r="I51" s="162"/>
      <c r="J51" s="93"/>
      <c r="K51" s="95"/>
      <c r="L51" s="96"/>
      <c r="M51" s="95"/>
      <c r="N51" s="190"/>
      <c r="O51" s="162"/>
      <c r="P51" s="190"/>
      <c r="Q51" s="169">
        <f t="shared" si="4"/>
      </c>
      <c r="R51" s="170">
        <f t="shared" si="5"/>
      </c>
      <c r="S51" s="170">
        <f t="shared" si="6"/>
      </c>
      <c r="T51" s="171">
        <f t="shared" si="7"/>
      </c>
      <c r="U51" s="27">
        <f t="shared" si="2"/>
      </c>
      <c r="V51" s="28">
        <f t="shared" si="3"/>
      </c>
      <c r="W51" s="29">
        <f t="shared" si="8"/>
      </c>
      <c r="X51" s="30">
        <f t="shared" si="10"/>
      </c>
    </row>
    <row r="52" spans="1:24" ht="15">
      <c r="A52" s="88">
        <v>38</v>
      </c>
      <c r="B52" s="89"/>
      <c r="C52" s="90"/>
      <c r="D52" s="91"/>
      <c r="E52" s="92"/>
      <c r="F52" s="93"/>
      <c r="G52" s="94"/>
      <c r="H52" s="190"/>
      <c r="I52" s="162"/>
      <c r="J52" s="93"/>
      <c r="K52" s="95"/>
      <c r="L52" s="96"/>
      <c r="M52" s="95"/>
      <c r="N52" s="190"/>
      <c r="O52" s="162"/>
      <c r="P52" s="190"/>
      <c r="Q52" s="169">
        <f t="shared" si="4"/>
      </c>
      <c r="R52" s="170">
        <f t="shared" si="5"/>
      </c>
      <c r="S52" s="170">
        <f t="shared" si="6"/>
      </c>
      <c r="T52" s="171">
        <f t="shared" si="7"/>
      </c>
      <c r="U52" s="27">
        <f t="shared" si="2"/>
      </c>
      <c r="V52" s="28">
        <f t="shared" si="3"/>
      </c>
      <c r="W52" s="29">
        <f t="shared" si="8"/>
      </c>
      <c r="X52" s="30">
        <f t="shared" si="10"/>
      </c>
    </row>
    <row r="53" spans="1:24" ht="15">
      <c r="A53" s="88">
        <v>39</v>
      </c>
      <c r="B53" s="89"/>
      <c r="C53" s="90"/>
      <c r="D53" s="91"/>
      <c r="E53" s="92"/>
      <c r="F53" s="93"/>
      <c r="G53" s="94"/>
      <c r="H53" s="190"/>
      <c r="I53" s="162"/>
      <c r="J53" s="93"/>
      <c r="K53" s="95"/>
      <c r="L53" s="96"/>
      <c r="M53" s="95"/>
      <c r="N53" s="190"/>
      <c r="O53" s="162"/>
      <c r="P53" s="190"/>
      <c r="Q53" s="169">
        <f t="shared" si="4"/>
      </c>
      <c r="R53" s="170">
        <f t="shared" si="5"/>
      </c>
      <c r="S53" s="170">
        <f t="shared" si="6"/>
      </c>
      <c r="T53" s="171">
        <f t="shared" si="7"/>
      </c>
      <c r="U53" s="27">
        <f t="shared" si="2"/>
      </c>
      <c r="V53" s="28">
        <f t="shared" si="3"/>
      </c>
      <c r="W53" s="29">
        <f t="shared" si="8"/>
      </c>
      <c r="X53" s="30">
        <f t="shared" si="10"/>
      </c>
    </row>
    <row r="54" spans="1:24" ht="15.75" thickBot="1">
      <c r="A54" s="97">
        <v>40</v>
      </c>
      <c r="B54" s="98"/>
      <c r="C54" s="99"/>
      <c r="D54" s="100"/>
      <c r="E54" s="101"/>
      <c r="F54" s="102"/>
      <c r="G54" s="103"/>
      <c r="H54" s="191"/>
      <c r="I54" s="163"/>
      <c r="J54" s="102"/>
      <c r="K54" s="104"/>
      <c r="L54" s="105"/>
      <c r="M54" s="104"/>
      <c r="N54" s="191"/>
      <c r="O54" s="163"/>
      <c r="P54" s="191"/>
      <c r="Q54" s="172">
        <f t="shared" si="4"/>
      </c>
      <c r="R54" s="173">
        <f t="shared" si="5"/>
      </c>
      <c r="S54" s="173">
        <f t="shared" si="6"/>
      </c>
      <c r="T54" s="174">
        <f t="shared" si="7"/>
      </c>
      <c r="U54" s="31">
        <f t="shared" si="2"/>
      </c>
      <c r="V54" s="32">
        <f t="shared" si="3"/>
      </c>
      <c r="W54" s="33">
        <f t="shared" si="8"/>
      </c>
      <c r="X54" s="34">
        <f t="shared" si="10"/>
      </c>
    </row>
    <row r="56" spans="2:4" ht="15">
      <c r="B56" s="9" t="s">
        <v>89</v>
      </c>
      <c r="D56" s="9" t="s">
        <v>85</v>
      </c>
    </row>
    <row r="57" spans="2:4" ht="15">
      <c r="B57" s="9">
        <v>1</v>
      </c>
      <c r="D57" s="9" t="s">
        <v>84</v>
      </c>
    </row>
    <row r="58" spans="2:4" ht="15">
      <c r="B58" s="9">
        <v>2</v>
      </c>
      <c r="D58" s="9" t="s">
        <v>86</v>
      </c>
    </row>
  </sheetData>
  <sheetProtection/>
  <mergeCells count="1">
    <mergeCell ref="Q13:T13"/>
  </mergeCells>
  <conditionalFormatting sqref="E47:P54">
    <cfRule type="expression" priority="15" dxfId="1" stopIfTrue="1">
      <formula>E47&gt;E$11</formula>
    </cfRule>
  </conditionalFormatting>
  <conditionalFormatting sqref="D6 E5 K1 N1">
    <cfRule type="containsBlanks" priority="10" dxfId="1" stopIfTrue="1">
      <formula>LEN(TRIM(D1))=0</formula>
    </cfRule>
  </conditionalFormatting>
  <conditionalFormatting sqref="C47:C54">
    <cfRule type="expression" priority="336" dxfId="1">
      <formula>AND(SUM($D47:$P47)&lt;&gt;0,$C47="")</formula>
    </cfRule>
  </conditionalFormatting>
  <conditionalFormatting sqref="D47:P54">
    <cfRule type="expression" priority="337" dxfId="1" stopIfTrue="1">
      <formula>AND($B47&lt;&gt;"",$C47="да",$D47="")</formula>
    </cfRule>
    <cfRule type="expression" priority="338" dxfId="0" stopIfTrue="1">
      <formula>AND(SUM($D47)=0,COUNTA($E47:$P47)&gt;0)</formula>
    </cfRule>
  </conditionalFormatting>
  <conditionalFormatting sqref="E16:P46">
    <cfRule type="expression" priority="1" dxfId="1" stopIfTrue="1">
      <formula>E16&gt;E$11</formula>
    </cfRule>
  </conditionalFormatting>
  <conditionalFormatting sqref="C16:C46">
    <cfRule type="expression" priority="2" dxfId="1">
      <formula>AND(SUM($D16:$P16)&lt;&gt;0,$C16="")</formula>
    </cfRule>
  </conditionalFormatting>
  <conditionalFormatting sqref="D16:P46">
    <cfRule type="expression" priority="3" dxfId="1" stopIfTrue="1">
      <formula>AND($B16&lt;&gt;"",$C16="да",$D16="")</formula>
    </cfRule>
    <cfRule type="expression" priority="4" dxfId="0" stopIfTrue="1">
      <formula>AND(SUM($D16)=0,COUNTA($E16:$P16)&gt;0)</formula>
    </cfRule>
  </conditionalFormatting>
  <dataValidations count="5">
    <dataValidation errorStyle="warning" type="list" allowBlank="1" showInputMessage="1" showErrorMessage="1" sqref="Q15:T54 C16:C54">
      <formula1>"да,нет"</formula1>
    </dataValidation>
    <dataValidation type="list" allowBlank="1" showErrorMessage="1" promptTitle="Введите тип класса" prompt="общ - общеобразовательный класс;&#10;пил - пилотный класс по введению ФГОС ООО" sqref="D6">
      <formula1>$X$3:$X$4</formula1>
    </dataValidation>
    <dataValidation allowBlank="1" showInputMessage="1" showErrorMessage="1" prompt="Укажите наименование образовательной организации, например, СОШ №3" sqref="N1"/>
    <dataValidation allowBlank="1" showInputMessage="1" prompt="Укажите класс с литерой (если есть)" sqref="K1"/>
    <dataValidation type="whole" allowBlank="1" showInputMessage="1" showErrorMessage="1" sqref="E16:P54">
      <formula1>0</formula1>
      <formula2>E$11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view="pageBreakPreview" zoomScale="90" zoomScaleSheetLayoutView="90" zoomScalePageLayoutView="0" workbookViewId="0" topLeftCell="A19">
      <selection activeCell="N10" sqref="N10"/>
    </sheetView>
  </sheetViews>
  <sheetFormatPr defaultColWidth="9.140625" defaultRowHeight="15"/>
  <cols>
    <col min="1" max="1" width="4.7109375" style="9" customWidth="1"/>
    <col min="2" max="2" width="21.8515625" style="9" customWidth="1"/>
    <col min="3" max="3" width="8.28125" style="9" hidden="1" customWidth="1"/>
    <col min="4" max="4" width="7.57421875" style="9" customWidth="1"/>
    <col min="5" max="16" width="6.140625" style="9" customWidth="1"/>
    <col min="17" max="17" width="5.8515625" style="9" customWidth="1"/>
    <col min="18" max="18" width="12.57421875" style="9" bestFit="1" customWidth="1"/>
    <col min="19" max="19" width="12.00390625" style="9" bestFit="1" customWidth="1"/>
    <col min="20" max="20" width="12.8515625" style="9" bestFit="1" customWidth="1"/>
    <col min="21" max="21" width="6.00390625" style="9" customWidth="1"/>
    <col min="22" max="22" width="12.57421875" style="9" customWidth="1"/>
    <col min="23" max="23" width="17.7109375" style="9" customWidth="1"/>
    <col min="24" max="24" width="12.7109375" style="9" hidden="1" customWidth="1"/>
    <col min="25" max="16384" width="9.140625" style="9" customWidth="1"/>
  </cols>
  <sheetData>
    <row r="1" spans="1:23" ht="30">
      <c r="A1" s="39"/>
      <c r="B1" s="39"/>
      <c r="C1" s="39"/>
      <c r="D1" s="39"/>
      <c r="E1" s="39"/>
      <c r="F1" s="39"/>
      <c r="G1" s="39"/>
      <c r="H1" s="39"/>
      <c r="I1" s="39"/>
      <c r="J1" s="77" t="s">
        <v>112</v>
      </c>
      <c r="K1" s="109" t="s">
        <v>198</v>
      </c>
      <c r="L1" s="39" t="s">
        <v>16</v>
      </c>
      <c r="N1" s="110" t="s">
        <v>164</v>
      </c>
      <c r="W1" s="43" t="s">
        <v>0</v>
      </c>
    </row>
    <row r="2" spans="1:24" ht="15">
      <c r="A2" s="40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X2" s="9" t="s">
        <v>8</v>
      </c>
    </row>
    <row r="3" spans="1:24" ht="15">
      <c r="A3" s="39"/>
      <c r="B3" s="39"/>
      <c r="C3" s="41"/>
      <c r="D3" s="41" t="s">
        <v>5</v>
      </c>
      <c r="E3" s="42" t="s">
        <v>128</v>
      </c>
      <c r="F3" s="42"/>
      <c r="G3" s="42"/>
      <c r="H3" s="42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9" t="s">
        <v>24</v>
      </c>
    </row>
    <row r="4" spans="1:24" ht="15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9" t="s">
        <v>110</v>
      </c>
    </row>
    <row r="5" spans="1:22" ht="15">
      <c r="A5" s="57"/>
      <c r="B5" s="57"/>
      <c r="C5" s="57"/>
      <c r="D5" s="41" t="s">
        <v>111</v>
      </c>
      <c r="E5" s="108" t="s">
        <v>234</v>
      </c>
      <c r="F5" s="42"/>
      <c r="G5" s="42"/>
      <c r="H5" s="42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11" t="s">
        <v>14</v>
      </c>
      <c r="V5" s="11" t="s">
        <v>117</v>
      </c>
    </row>
    <row r="6" spans="1:22" ht="15">
      <c r="A6" s="12"/>
      <c r="B6" s="69" t="s">
        <v>8</v>
      </c>
      <c r="D6" s="108" t="s">
        <v>24</v>
      </c>
      <c r="E6" s="10"/>
      <c r="F6" s="10"/>
      <c r="U6" s="13"/>
      <c r="V6" s="13"/>
    </row>
    <row r="7" spans="1:22" ht="15">
      <c r="A7" s="14"/>
      <c r="B7" s="9" t="s">
        <v>11</v>
      </c>
      <c r="U7" s="15">
        <v>16</v>
      </c>
      <c r="V7" s="13" t="s">
        <v>113</v>
      </c>
    </row>
    <row r="8" spans="1:22" ht="15">
      <c r="A8" s="14"/>
      <c r="B8" s="9" t="s">
        <v>15</v>
      </c>
      <c r="U8" s="15">
        <v>12</v>
      </c>
      <c r="V8" s="13" t="s">
        <v>114</v>
      </c>
    </row>
    <row r="9" spans="1:22" ht="15">
      <c r="A9" s="14"/>
      <c r="B9" s="16" t="s">
        <v>12</v>
      </c>
      <c r="U9" s="15">
        <v>6</v>
      </c>
      <c r="V9" s="13" t="s">
        <v>115</v>
      </c>
    </row>
    <row r="10" spans="1:24" ht="15.75" thickBot="1">
      <c r="A10" s="14"/>
      <c r="B10" s="9" t="s">
        <v>79</v>
      </c>
      <c r="U10" s="15">
        <v>0</v>
      </c>
      <c r="V10" s="13" t="s">
        <v>116</v>
      </c>
      <c r="W10" s="17"/>
      <c r="X10" s="17"/>
    </row>
    <row r="11" spans="1:24" ht="15">
      <c r="A11" s="12"/>
      <c r="B11" s="13"/>
      <c r="C11" s="13"/>
      <c r="D11" s="176" t="s">
        <v>13</v>
      </c>
      <c r="E11" s="181">
        <v>1</v>
      </c>
      <c r="F11" s="182">
        <v>1</v>
      </c>
      <c r="G11" s="182">
        <v>1</v>
      </c>
      <c r="H11" s="183">
        <v>2</v>
      </c>
      <c r="I11" s="194">
        <v>1</v>
      </c>
      <c r="J11" s="195">
        <v>2</v>
      </c>
      <c r="K11" s="196">
        <v>1</v>
      </c>
      <c r="L11" s="181">
        <v>2</v>
      </c>
      <c r="M11" s="197">
        <v>1</v>
      </c>
      <c r="N11" s="183">
        <v>1</v>
      </c>
      <c r="O11" s="198">
        <v>1</v>
      </c>
      <c r="P11" s="201">
        <v>3</v>
      </c>
      <c r="Q11" s="158"/>
      <c r="R11" s="158"/>
      <c r="S11" s="158"/>
      <c r="T11" s="158"/>
      <c r="W11" s="17"/>
      <c r="X11" s="18" t="s">
        <v>17</v>
      </c>
    </row>
    <row r="12" spans="1:24" ht="15.75" thickBot="1">
      <c r="A12" s="12"/>
      <c r="B12" s="13"/>
      <c r="C12" s="13"/>
      <c r="D12" s="176" t="s">
        <v>94</v>
      </c>
      <c r="E12" s="184">
        <f>IF(COUNTIF($D$15:$D$54,"&gt;0")=0,"",_xlfn.SUMIFS(E$15:E$54,$D$15:$D$54,"&gt;0")/COUNTIF($D$15:$D$54,"&gt;0"))</f>
        <v>0.9333333333333333</v>
      </c>
      <c r="F12" s="63">
        <f aca="true" t="shared" si="0" ref="F12:P12">IF(COUNTIF($D$15:$D$54,"&gt;0")=0,"",_xlfn.SUMIFS(F$15:F$54,$D$15:$D$54,"&gt;0")/COUNTIF($D$15:$D$54,"&gt;0"))</f>
        <v>0.7333333333333333</v>
      </c>
      <c r="G12" s="63">
        <f t="shared" si="0"/>
        <v>0.4666666666666667</v>
      </c>
      <c r="H12" s="185">
        <f t="shared" si="0"/>
        <v>1.8</v>
      </c>
      <c r="I12" s="179">
        <f t="shared" si="0"/>
        <v>0.8</v>
      </c>
      <c r="J12" s="63">
        <f t="shared" si="0"/>
        <v>0.4666666666666667</v>
      </c>
      <c r="K12" s="192">
        <f t="shared" si="0"/>
        <v>0.3333333333333333</v>
      </c>
      <c r="L12" s="184">
        <f t="shared" si="0"/>
        <v>0.7</v>
      </c>
      <c r="M12" s="192">
        <f t="shared" si="0"/>
        <v>0.5333333333333333</v>
      </c>
      <c r="N12" s="185">
        <f t="shared" si="0"/>
        <v>0.3</v>
      </c>
      <c r="O12" s="199">
        <f t="shared" si="0"/>
        <v>0.6</v>
      </c>
      <c r="P12" s="185">
        <f t="shared" si="0"/>
        <v>1.3</v>
      </c>
      <c r="Q12" s="159"/>
      <c r="R12" s="159"/>
      <c r="S12" s="159"/>
      <c r="T12" s="159"/>
      <c r="W12" s="17"/>
      <c r="X12" s="18"/>
    </row>
    <row r="13" spans="1:24" ht="15.75" thickBot="1">
      <c r="A13" s="12"/>
      <c r="B13" s="65"/>
      <c r="C13" s="65"/>
      <c r="D13" s="177" t="s">
        <v>95</v>
      </c>
      <c r="E13" s="186">
        <f>IF(COUNTIF($D$15:$D$54,"&gt;0")=0,"",E12/E11)</f>
        <v>0.9333333333333333</v>
      </c>
      <c r="F13" s="64">
        <f aca="true" t="shared" si="1" ref="F13:K13">IF(COUNTIF($D$15:$D$54,"&gt;0")=0,"",F12/F11)</f>
        <v>0.7333333333333333</v>
      </c>
      <c r="G13" s="64">
        <f t="shared" si="1"/>
        <v>0.4666666666666667</v>
      </c>
      <c r="H13" s="187">
        <f t="shared" si="1"/>
        <v>0.9</v>
      </c>
      <c r="I13" s="180">
        <f t="shared" si="1"/>
        <v>0.8</v>
      </c>
      <c r="J13" s="64">
        <f t="shared" si="1"/>
        <v>0.23333333333333334</v>
      </c>
      <c r="K13" s="193">
        <f t="shared" si="1"/>
        <v>0.3333333333333333</v>
      </c>
      <c r="L13" s="186">
        <f>IF(COUNTIF($D$15:$D$54,"&gt;0")=0,"",L12/L11)</f>
        <v>0.35</v>
      </c>
      <c r="M13" s="193">
        <f>IF(COUNTIF($D$15:$D$54,"&gt;0")=0,"",M12/M11)</f>
        <v>0.5333333333333333</v>
      </c>
      <c r="N13" s="187">
        <f>IF(COUNTIF($D$15:$D$54,"&gt;0")=0,"",N12/N11)</f>
        <v>0.3</v>
      </c>
      <c r="O13" s="200">
        <f>IF(COUNTIF($D$15:$D$54,"&gt;0")=0,"",O12/O11)</f>
        <v>0.6</v>
      </c>
      <c r="P13" s="187">
        <f>IF(COUNTIF($D$15:$D$54,"&gt;0")=0,"",P12/P11)</f>
        <v>0.43333333333333335</v>
      </c>
      <c r="Q13" s="271" t="s">
        <v>106</v>
      </c>
      <c r="R13" s="271"/>
      <c r="S13" s="271"/>
      <c r="T13" s="272"/>
      <c r="W13" s="17"/>
      <c r="X13" s="18"/>
    </row>
    <row r="14" spans="1:24" ht="60.75" thickBot="1">
      <c r="A14" s="66" t="s">
        <v>1</v>
      </c>
      <c r="B14" s="67" t="s">
        <v>2</v>
      </c>
      <c r="C14" s="68" t="s">
        <v>10</v>
      </c>
      <c r="D14" s="178" t="s">
        <v>3</v>
      </c>
      <c r="E14" s="58">
        <v>1</v>
      </c>
      <c r="F14" s="59">
        <v>2</v>
      </c>
      <c r="G14" s="60">
        <v>3</v>
      </c>
      <c r="H14" s="188">
        <v>4</v>
      </c>
      <c r="I14" s="160">
        <v>5</v>
      </c>
      <c r="J14" s="175">
        <v>6</v>
      </c>
      <c r="K14" s="61">
        <v>7</v>
      </c>
      <c r="L14" s="62">
        <v>8</v>
      </c>
      <c r="M14" s="61">
        <v>9</v>
      </c>
      <c r="N14" s="188">
        <v>10</v>
      </c>
      <c r="O14" s="160">
        <v>11</v>
      </c>
      <c r="P14" s="188">
        <v>12</v>
      </c>
      <c r="Q14" s="19" t="s">
        <v>105</v>
      </c>
      <c r="R14" s="164" t="s">
        <v>107</v>
      </c>
      <c r="S14" s="164" t="s">
        <v>108</v>
      </c>
      <c r="T14" s="165" t="s">
        <v>109</v>
      </c>
      <c r="U14" s="19" t="s">
        <v>4</v>
      </c>
      <c r="V14" s="20" t="s">
        <v>117</v>
      </c>
      <c r="W14" s="21" t="s">
        <v>88</v>
      </c>
      <c r="X14" s="22" t="s">
        <v>87</v>
      </c>
    </row>
    <row r="15" spans="1:24" ht="15">
      <c r="A15" s="79">
        <v>1</v>
      </c>
      <c r="B15" s="80" t="s">
        <v>199</v>
      </c>
      <c r="C15" s="81"/>
      <c r="D15" s="82">
        <v>2</v>
      </c>
      <c r="E15" s="83">
        <v>1</v>
      </c>
      <c r="F15" s="84">
        <v>1</v>
      </c>
      <c r="G15" s="85">
        <v>1</v>
      </c>
      <c r="H15" s="189">
        <v>2</v>
      </c>
      <c r="I15" s="161">
        <v>1</v>
      </c>
      <c r="J15" s="84">
        <v>2</v>
      </c>
      <c r="K15" s="86">
        <v>1</v>
      </c>
      <c r="L15" s="87">
        <v>2</v>
      </c>
      <c r="M15" s="86">
        <v>1</v>
      </c>
      <c r="N15" s="189">
        <v>1</v>
      </c>
      <c r="O15" s="161">
        <v>0</v>
      </c>
      <c r="P15" s="189">
        <v>0</v>
      </c>
      <c r="Q15" s="166" t="str">
        <f>IF(SUM($D15)&gt;0,IF(SUM(E15:H15)&gt;=SUM(E$11:H$11)/2,"да","нет"),"")</f>
        <v>да</v>
      </c>
      <c r="R15" s="167" t="str">
        <f>IF(SUM($D15)&gt;0,IF(SUM(I15:K15)&gt;=SUM(I$11:K$11)/2,"да","нет"),"")</f>
        <v>да</v>
      </c>
      <c r="S15" s="167" t="str">
        <f>IF(SUM($D15)&gt;0,IF(SUM(L15:N15)&gt;=SUM(L$11:N$11)/2,"да","нет"),"")</f>
        <v>да</v>
      </c>
      <c r="T15" s="168" t="str">
        <f>IF(SUM($D15)&gt;0,IF(SUM(O15:P15)&gt;=SUM(O$11:P$11)/2,"да","нет"),"")</f>
        <v>нет</v>
      </c>
      <c r="U15" s="23">
        <f aca="true" t="shared" si="2" ref="U15:U54">IF(SUM(D15)&gt;0,SUM(E15:P15),"")</f>
        <v>13</v>
      </c>
      <c r="V15" s="24" t="str">
        <f aca="true" t="shared" si="3" ref="V15:V54">IF(SUM(D15)&gt;0,IF(U15&gt;=$U$7,$V$7,IF(U15&gt;=$U$8,$V$8,IF(U15&gt;=$U$9,$V$9,$V$10))),"")</f>
        <v>Повышенный</v>
      </c>
      <c r="W15" s="25" t="str">
        <f>IF(B15="","",IF(AND(SUM($D15)=0,COUNTA($E15:$P15)&gt;0),$D$57,IF(OR(E15&gt;E$11,F15&gt;F$11,G15&gt;G$11,H15&gt;H$11,I15&gt;I$11,J15&gt;J$11,K15&gt;K$11,L15&gt;L$11,M15&gt;M$11,N15&gt;N$11,O15&gt;O$11,P15&gt;P$11),$D$58,"нет")))</f>
        <v>нет</v>
      </c>
      <c r="X15" s="26">
        <f>IF(W15="","",IF(W15="нет",0,1))</f>
        <v>0</v>
      </c>
    </row>
    <row r="16" spans="1:24" ht="15">
      <c r="A16" s="88">
        <v>2</v>
      </c>
      <c r="B16" s="89" t="s">
        <v>200</v>
      </c>
      <c r="C16" s="90"/>
      <c r="D16" s="91">
        <v>2</v>
      </c>
      <c r="E16" s="92">
        <v>1</v>
      </c>
      <c r="F16" s="93">
        <v>0</v>
      </c>
      <c r="G16" s="94">
        <v>0</v>
      </c>
      <c r="H16" s="190">
        <v>2</v>
      </c>
      <c r="I16" s="162">
        <v>1</v>
      </c>
      <c r="J16" s="93">
        <v>0</v>
      </c>
      <c r="K16" s="95">
        <v>0</v>
      </c>
      <c r="L16" s="96">
        <v>2</v>
      </c>
      <c r="M16" s="95">
        <v>1</v>
      </c>
      <c r="N16" s="190">
        <v>0</v>
      </c>
      <c r="O16" s="162">
        <v>1</v>
      </c>
      <c r="P16" s="190">
        <v>3</v>
      </c>
      <c r="Q16" s="169" t="str">
        <f aca="true" t="shared" si="4" ref="Q16:Q54">IF(SUM($D16)&gt;0,IF(SUM(E16:H16)&gt;=SUM(E$11:H$11)/2,"да","нет"),"")</f>
        <v>да</v>
      </c>
      <c r="R16" s="170" t="str">
        <f aca="true" t="shared" si="5" ref="R16:R54">IF(SUM($D16)&gt;0,IF(SUM(I16:K16)&gt;=SUM(I$11:K$11)/2,"да","нет"),"")</f>
        <v>нет</v>
      </c>
      <c r="S16" s="170" t="str">
        <f aca="true" t="shared" si="6" ref="S16:S54">IF(SUM($D16)&gt;0,IF(SUM(L16:N16)&gt;=SUM(L$11:N$11)/2,"да","нет"),"")</f>
        <v>да</v>
      </c>
      <c r="T16" s="171" t="str">
        <f aca="true" t="shared" si="7" ref="T16:T54">IF(SUM($D16)&gt;0,IF(SUM(O16:P16)&gt;=SUM(O$11:P$11)/2,"да","нет"),"")</f>
        <v>да</v>
      </c>
      <c r="U16" s="27">
        <f t="shared" si="2"/>
        <v>11</v>
      </c>
      <c r="V16" s="28" t="str">
        <f t="shared" si="3"/>
        <v>Базовый</v>
      </c>
      <c r="W16" s="29" t="str">
        <f aca="true" t="shared" si="8" ref="W16:W54">IF(B16="","",IF(AND(SUM($D16)=0,COUNTA($E16:$P16)&gt;0),$D$57,IF(OR(E16&gt;E$11,F16&gt;F$11,G16&gt;G$11,H16&gt;H$11,I16&gt;I$11,J16&gt;J$11,K16&gt;K$11,L16&gt;L$11,M16&gt;M$11,N16&gt;N$11,O16&gt;O$11,P16&gt;P$11),$D$58,"нет")))</f>
        <v>нет</v>
      </c>
      <c r="X16" s="30">
        <f aca="true" t="shared" si="9" ref="X16:X39">IF(W16="","",IF(W16="нет",0,1))</f>
        <v>0</v>
      </c>
    </row>
    <row r="17" spans="1:24" ht="15">
      <c r="A17" s="88">
        <v>3</v>
      </c>
      <c r="B17" s="89" t="s">
        <v>201</v>
      </c>
      <c r="C17" s="90"/>
      <c r="D17" s="91" t="s">
        <v>202</v>
      </c>
      <c r="E17" s="92"/>
      <c r="F17" s="93"/>
      <c r="G17" s="94"/>
      <c r="H17" s="190"/>
      <c r="I17" s="162"/>
      <c r="J17" s="93"/>
      <c r="K17" s="95"/>
      <c r="L17" s="96"/>
      <c r="M17" s="95"/>
      <c r="N17" s="190"/>
      <c r="O17" s="162"/>
      <c r="P17" s="190"/>
      <c r="Q17" s="169">
        <f t="shared" si="4"/>
      </c>
      <c r="R17" s="170">
        <f t="shared" si="5"/>
      </c>
      <c r="S17" s="170">
        <f t="shared" si="6"/>
      </c>
      <c r="T17" s="171">
        <f t="shared" si="7"/>
      </c>
      <c r="U17" s="27">
        <f t="shared" si="2"/>
      </c>
      <c r="V17" s="28">
        <f t="shared" si="3"/>
      </c>
      <c r="W17" s="29" t="str">
        <f t="shared" si="8"/>
        <v>нет</v>
      </c>
      <c r="X17" s="30">
        <f t="shared" si="9"/>
        <v>0</v>
      </c>
    </row>
    <row r="18" spans="1:24" ht="15">
      <c r="A18" s="88">
        <v>4</v>
      </c>
      <c r="B18" s="89" t="s">
        <v>203</v>
      </c>
      <c r="C18" s="90"/>
      <c r="D18" s="91">
        <v>2</v>
      </c>
      <c r="E18" s="92">
        <v>1</v>
      </c>
      <c r="F18" s="93">
        <v>1</v>
      </c>
      <c r="G18" s="94">
        <v>0</v>
      </c>
      <c r="H18" s="190">
        <v>2</v>
      </c>
      <c r="I18" s="162">
        <v>0</v>
      </c>
      <c r="J18" s="93">
        <v>2</v>
      </c>
      <c r="K18" s="95">
        <v>1</v>
      </c>
      <c r="L18" s="96">
        <v>2</v>
      </c>
      <c r="M18" s="95">
        <v>1</v>
      </c>
      <c r="N18" s="190">
        <v>0</v>
      </c>
      <c r="O18" s="162">
        <v>1</v>
      </c>
      <c r="P18" s="190">
        <v>0</v>
      </c>
      <c r="Q18" s="169" t="str">
        <f t="shared" si="4"/>
        <v>да</v>
      </c>
      <c r="R18" s="170" t="str">
        <f t="shared" si="5"/>
        <v>да</v>
      </c>
      <c r="S18" s="170" t="str">
        <f t="shared" si="6"/>
        <v>да</v>
      </c>
      <c r="T18" s="171" t="str">
        <f t="shared" si="7"/>
        <v>нет</v>
      </c>
      <c r="U18" s="27">
        <f t="shared" si="2"/>
        <v>11</v>
      </c>
      <c r="V18" s="28" t="str">
        <f t="shared" si="3"/>
        <v>Базовый</v>
      </c>
      <c r="W18" s="29" t="str">
        <f t="shared" si="8"/>
        <v>нет</v>
      </c>
      <c r="X18" s="30">
        <f t="shared" si="9"/>
        <v>0</v>
      </c>
    </row>
    <row r="19" spans="1:24" ht="15.75" thickBot="1">
      <c r="A19" s="97">
        <v>5</v>
      </c>
      <c r="B19" s="98" t="s">
        <v>204</v>
      </c>
      <c r="C19" s="99"/>
      <c r="D19" s="100">
        <v>3</v>
      </c>
      <c r="E19" s="101">
        <v>1</v>
      </c>
      <c r="F19" s="102">
        <v>1</v>
      </c>
      <c r="G19" s="103">
        <v>1</v>
      </c>
      <c r="H19" s="191">
        <v>0</v>
      </c>
      <c r="I19" s="163">
        <v>1</v>
      </c>
      <c r="J19" s="102">
        <v>0</v>
      </c>
      <c r="K19" s="104">
        <v>0</v>
      </c>
      <c r="L19" s="105">
        <v>2</v>
      </c>
      <c r="M19" s="104">
        <v>1</v>
      </c>
      <c r="N19" s="191">
        <v>0</v>
      </c>
      <c r="O19" s="163">
        <v>0</v>
      </c>
      <c r="P19" s="191">
        <v>1</v>
      </c>
      <c r="Q19" s="172" t="str">
        <f t="shared" si="4"/>
        <v>да</v>
      </c>
      <c r="R19" s="173" t="str">
        <f t="shared" si="5"/>
        <v>нет</v>
      </c>
      <c r="S19" s="173" t="str">
        <f t="shared" si="6"/>
        <v>да</v>
      </c>
      <c r="T19" s="174" t="str">
        <f t="shared" si="7"/>
        <v>нет</v>
      </c>
      <c r="U19" s="31">
        <f t="shared" si="2"/>
        <v>8</v>
      </c>
      <c r="V19" s="32" t="str">
        <f t="shared" si="3"/>
        <v>Базовый</v>
      </c>
      <c r="W19" s="33" t="str">
        <f t="shared" si="8"/>
        <v>нет</v>
      </c>
      <c r="X19" s="34">
        <f t="shared" si="9"/>
        <v>0</v>
      </c>
    </row>
    <row r="20" spans="1:24" ht="15">
      <c r="A20" s="106">
        <v>6</v>
      </c>
      <c r="B20" s="80" t="s">
        <v>205</v>
      </c>
      <c r="C20" s="81"/>
      <c r="D20" s="82">
        <v>1</v>
      </c>
      <c r="E20" s="83">
        <v>1</v>
      </c>
      <c r="F20" s="84">
        <v>1</v>
      </c>
      <c r="G20" s="85">
        <v>1</v>
      </c>
      <c r="H20" s="189">
        <v>2</v>
      </c>
      <c r="I20" s="161">
        <v>1</v>
      </c>
      <c r="J20" s="84">
        <v>2</v>
      </c>
      <c r="K20" s="86">
        <v>0</v>
      </c>
      <c r="L20" s="87">
        <v>2</v>
      </c>
      <c r="M20" s="86">
        <v>1</v>
      </c>
      <c r="N20" s="189">
        <v>1</v>
      </c>
      <c r="O20" s="161">
        <v>1</v>
      </c>
      <c r="P20" s="189">
        <v>3</v>
      </c>
      <c r="Q20" s="166" t="str">
        <f t="shared" si="4"/>
        <v>да</v>
      </c>
      <c r="R20" s="167" t="str">
        <f t="shared" si="5"/>
        <v>да</v>
      </c>
      <c r="S20" s="167" t="str">
        <f t="shared" si="6"/>
        <v>да</v>
      </c>
      <c r="T20" s="168" t="str">
        <f t="shared" si="7"/>
        <v>да</v>
      </c>
      <c r="U20" s="35">
        <f t="shared" si="2"/>
        <v>16</v>
      </c>
      <c r="V20" s="36" t="str">
        <f t="shared" si="3"/>
        <v>Высокий</v>
      </c>
      <c r="W20" s="25" t="str">
        <f t="shared" si="8"/>
        <v>нет</v>
      </c>
      <c r="X20" s="26">
        <f t="shared" si="9"/>
        <v>0</v>
      </c>
    </row>
    <row r="21" spans="1:24" ht="15">
      <c r="A21" s="88">
        <v>7</v>
      </c>
      <c r="B21" s="89" t="s">
        <v>206</v>
      </c>
      <c r="C21" s="90"/>
      <c r="D21" s="91">
        <v>3</v>
      </c>
      <c r="E21" s="92">
        <v>1</v>
      </c>
      <c r="F21" s="93">
        <v>0</v>
      </c>
      <c r="G21" s="94">
        <v>0</v>
      </c>
      <c r="H21" s="190">
        <v>2</v>
      </c>
      <c r="I21" s="162">
        <v>1</v>
      </c>
      <c r="J21" s="93">
        <v>0</v>
      </c>
      <c r="K21" s="95">
        <v>0</v>
      </c>
      <c r="L21" s="96">
        <v>0</v>
      </c>
      <c r="M21" s="95">
        <v>0</v>
      </c>
      <c r="N21" s="190">
        <v>0</v>
      </c>
      <c r="O21" s="162">
        <v>0</v>
      </c>
      <c r="P21" s="190">
        <v>0</v>
      </c>
      <c r="Q21" s="169" t="str">
        <f t="shared" si="4"/>
        <v>да</v>
      </c>
      <c r="R21" s="170" t="str">
        <f t="shared" si="5"/>
        <v>нет</v>
      </c>
      <c r="S21" s="170" t="str">
        <f t="shared" si="6"/>
        <v>нет</v>
      </c>
      <c r="T21" s="171" t="str">
        <f t="shared" si="7"/>
        <v>нет</v>
      </c>
      <c r="U21" s="27">
        <f t="shared" si="2"/>
        <v>4</v>
      </c>
      <c r="V21" s="28" t="str">
        <f t="shared" si="3"/>
        <v>Низкий</v>
      </c>
      <c r="W21" s="29" t="str">
        <f t="shared" si="8"/>
        <v>нет</v>
      </c>
      <c r="X21" s="30">
        <f t="shared" si="9"/>
        <v>0</v>
      </c>
    </row>
    <row r="22" spans="1:24" ht="15">
      <c r="A22" s="88">
        <v>8</v>
      </c>
      <c r="B22" s="89" t="s">
        <v>207</v>
      </c>
      <c r="C22" s="90"/>
      <c r="D22" s="91">
        <v>3</v>
      </c>
      <c r="E22" s="92">
        <v>1</v>
      </c>
      <c r="F22" s="93">
        <v>1</v>
      </c>
      <c r="G22" s="94">
        <v>1</v>
      </c>
      <c r="H22" s="190">
        <v>2</v>
      </c>
      <c r="I22" s="162">
        <v>1</v>
      </c>
      <c r="J22" s="93">
        <v>0</v>
      </c>
      <c r="K22" s="95">
        <v>0</v>
      </c>
      <c r="L22" s="96">
        <v>0</v>
      </c>
      <c r="M22" s="95">
        <v>1</v>
      </c>
      <c r="N22" s="190">
        <v>1</v>
      </c>
      <c r="O22" s="162">
        <v>1</v>
      </c>
      <c r="P22" s="190">
        <v>3</v>
      </c>
      <c r="Q22" s="169" t="str">
        <f t="shared" si="4"/>
        <v>да</v>
      </c>
      <c r="R22" s="170" t="str">
        <f t="shared" si="5"/>
        <v>нет</v>
      </c>
      <c r="S22" s="170" t="str">
        <f t="shared" si="6"/>
        <v>да</v>
      </c>
      <c r="T22" s="171" t="str">
        <f t="shared" si="7"/>
        <v>да</v>
      </c>
      <c r="U22" s="27">
        <f t="shared" si="2"/>
        <v>12</v>
      </c>
      <c r="V22" s="28" t="str">
        <f t="shared" si="3"/>
        <v>Повышенный</v>
      </c>
      <c r="W22" s="29" t="str">
        <f t="shared" si="8"/>
        <v>нет</v>
      </c>
      <c r="X22" s="30">
        <f t="shared" si="9"/>
        <v>0</v>
      </c>
    </row>
    <row r="23" spans="1:24" ht="15">
      <c r="A23" s="88">
        <v>9</v>
      </c>
      <c r="B23" s="89" t="s">
        <v>208</v>
      </c>
      <c r="C23" s="90"/>
      <c r="D23" s="91">
        <v>4</v>
      </c>
      <c r="E23" s="92">
        <v>0</v>
      </c>
      <c r="F23" s="93">
        <v>0</v>
      </c>
      <c r="G23" s="94">
        <v>0</v>
      </c>
      <c r="H23" s="190">
        <v>2</v>
      </c>
      <c r="I23" s="162">
        <v>1</v>
      </c>
      <c r="J23" s="93">
        <v>0</v>
      </c>
      <c r="K23" s="95">
        <v>1</v>
      </c>
      <c r="L23" s="96">
        <v>0</v>
      </c>
      <c r="M23" s="95">
        <v>1</v>
      </c>
      <c r="N23" s="190">
        <v>0</v>
      </c>
      <c r="O23" s="162">
        <v>0</v>
      </c>
      <c r="P23" s="190">
        <v>0</v>
      </c>
      <c r="Q23" s="169" t="str">
        <f t="shared" si="4"/>
        <v>нет</v>
      </c>
      <c r="R23" s="170" t="str">
        <f t="shared" si="5"/>
        <v>да</v>
      </c>
      <c r="S23" s="170" t="str">
        <f t="shared" si="6"/>
        <v>нет</v>
      </c>
      <c r="T23" s="171" t="str">
        <f t="shared" si="7"/>
        <v>нет</v>
      </c>
      <c r="U23" s="27">
        <f t="shared" si="2"/>
        <v>5</v>
      </c>
      <c r="V23" s="28" t="str">
        <f t="shared" si="3"/>
        <v>Низкий</v>
      </c>
      <c r="W23" s="29" t="str">
        <f t="shared" si="8"/>
        <v>нет</v>
      </c>
      <c r="X23" s="30">
        <f t="shared" si="9"/>
        <v>0</v>
      </c>
    </row>
    <row r="24" spans="1:24" ht="15.75" thickBot="1">
      <c r="A24" s="107">
        <v>10</v>
      </c>
      <c r="B24" s="98" t="s">
        <v>209</v>
      </c>
      <c r="C24" s="99"/>
      <c r="D24" s="100">
        <v>1</v>
      </c>
      <c r="E24" s="101">
        <v>1</v>
      </c>
      <c r="F24" s="102">
        <v>1</v>
      </c>
      <c r="G24" s="103">
        <v>0</v>
      </c>
      <c r="H24" s="191">
        <v>2</v>
      </c>
      <c r="I24" s="163">
        <v>1</v>
      </c>
      <c r="J24" s="102">
        <v>0</v>
      </c>
      <c r="K24" s="104">
        <v>1</v>
      </c>
      <c r="L24" s="105">
        <v>0</v>
      </c>
      <c r="M24" s="104">
        <v>0</v>
      </c>
      <c r="N24" s="191">
        <v>0</v>
      </c>
      <c r="O24" s="163">
        <v>0</v>
      </c>
      <c r="P24" s="191">
        <v>3</v>
      </c>
      <c r="Q24" s="172" t="str">
        <f t="shared" si="4"/>
        <v>да</v>
      </c>
      <c r="R24" s="173" t="str">
        <f t="shared" si="5"/>
        <v>да</v>
      </c>
      <c r="S24" s="173" t="str">
        <f t="shared" si="6"/>
        <v>нет</v>
      </c>
      <c r="T24" s="174" t="str">
        <f t="shared" si="7"/>
        <v>да</v>
      </c>
      <c r="U24" s="37">
        <f t="shared" si="2"/>
        <v>9</v>
      </c>
      <c r="V24" s="38" t="str">
        <f t="shared" si="3"/>
        <v>Базовый</v>
      </c>
      <c r="W24" s="33" t="str">
        <f t="shared" si="8"/>
        <v>нет</v>
      </c>
      <c r="X24" s="34">
        <f t="shared" si="9"/>
        <v>0</v>
      </c>
    </row>
    <row r="25" spans="1:24" ht="15">
      <c r="A25" s="79">
        <v>11</v>
      </c>
      <c r="B25" s="80" t="s">
        <v>210</v>
      </c>
      <c r="C25" s="81"/>
      <c r="D25" s="82">
        <v>2</v>
      </c>
      <c r="E25" s="83">
        <v>1</v>
      </c>
      <c r="F25" s="84">
        <v>1</v>
      </c>
      <c r="G25" s="85">
        <v>0</v>
      </c>
      <c r="H25" s="189">
        <v>2</v>
      </c>
      <c r="I25" s="161">
        <v>1</v>
      </c>
      <c r="J25" s="84">
        <v>2</v>
      </c>
      <c r="K25" s="86">
        <v>0</v>
      </c>
      <c r="L25" s="87">
        <v>0</v>
      </c>
      <c r="M25" s="86">
        <v>1</v>
      </c>
      <c r="N25" s="189">
        <v>0</v>
      </c>
      <c r="O25" s="161">
        <v>1</v>
      </c>
      <c r="P25" s="189">
        <v>0</v>
      </c>
      <c r="Q25" s="166" t="str">
        <f t="shared" si="4"/>
        <v>да</v>
      </c>
      <c r="R25" s="167" t="str">
        <f t="shared" si="5"/>
        <v>да</v>
      </c>
      <c r="S25" s="167" t="str">
        <f t="shared" si="6"/>
        <v>нет</v>
      </c>
      <c r="T25" s="168" t="str">
        <f t="shared" si="7"/>
        <v>нет</v>
      </c>
      <c r="U25" s="23">
        <f t="shared" si="2"/>
        <v>9</v>
      </c>
      <c r="V25" s="24" t="str">
        <f t="shared" si="3"/>
        <v>Базовый</v>
      </c>
      <c r="W25" s="25" t="str">
        <f t="shared" si="8"/>
        <v>нет</v>
      </c>
      <c r="X25" s="26">
        <f t="shared" si="9"/>
        <v>0</v>
      </c>
    </row>
    <row r="26" spans="1:24" ht="15">
      <c r="A26" s="88">
        <v>12</v>
      </c>
      <c r="B26" s="89" t="s">
        <v>211</v>
      </c>
      <c r="C26" s="90"/>
      <c r="D26" s="91">
        <v>4</v>
      </c>
      <c r="E26" s="92">
        <v>1</v>
      </c>
      <c r="F26" s="93">
        <v>1</v>
      </c>
      <c r="G26" s="94">
        <v>1</v>
      </c>
      <c r="H26" s="190">
        <v>2</v>
      </c>
      <c r="I26" s="162">
        <v>1</v>
      </c>
      <c r="J26" s="93">
        <v>0</v>
      </c>
      <c r="K26" s="95">
        <v>0</v>
      </c>
      <c r="L26" s="96">
        <v>2</v>
      </c>
      <c r="M26" s="95">
        <v>1</v>
      </c>
      <c r="N26" s="190">
        <v>0</v>
      </c>
      <c r="O26" s="162">
        <v>1</v>
      </c>
      <c r="P26" s="190">
        <v>3</v>
      </c>
      <c r="Q26" s="169" t="str">
        <f t="shared" si="4"/>
        <v>да</v>
      </c>
      <c r="R26" s="170" t="str">
        <f t="shared" si="5"/>
        <v>нет</v>
      </c>
      <c r="S26" s="170" t="str">
        <f t="shared" si="6"/>
        <v>да</v>
      </c>
      <c r="T26" s="171" t="str">
        <f t="shared" si="7"/>
        <v>да</v>
      </c>
      <c r="U26" s="27">
        <f t="shared" si="2"/>
        <v>13</v>
      </c>
      <c r="V26" s="28" t="str">
        <f t="shared" si="3"/>
        <v>Повышенный</v>
      </c>
      <c r="W26" s="29" t="str">
        <f t="shared" si="8"/>
        <v>нет</v>
      </c>
      <c r="X26" s="30">
        <f t="shared" si="9"/>
        <v>0</v>
      </c>
    </row>
    <row r="27" spans="1:24" ht="15">
      <c r="A27" s="88">
        <v>13</v>
      </c>
      <c r="B27" s="89" t="s">
        <v>212</v>
      </c>
      <c r="C27" s="90"/>
      <c r="D27" s="91">
        <v>3</v>
      </c>
      <c r="E27" s="92">
        <v>1</v>
      </c>
      <c r="F27" s="93">
        <v>0</v>
      </c>
      <c r="G27" s="94">
        <v>1</v>
      </c>
      <c r="H27" s="190">
        <v>0</v>
      </c>
      <c r="I27" s="162">
        <v>0</v>
      </c>
      <c r="J27" s="93">
        <v>0</v>
      </c>
      <c r="K27" s="95">
        <v>0</v>
      </c>
      <c r="L27" s="96">
        <v>0</v>
      </c>
      <c r="M27" s="95">
        <v>0</v>
      </c>
      <c r="N27" s="190">
        <v>0</v>
      </c>
      <c r="O27" s="162">
        <v>1</v>
      </c>
      <c r="P27" s="190">
        <v>1</v>
      </c>
      <c r="Q27" s="169" t="str">
        <f t="shared" si="4"/>
        <v>нет</v>
      </c>
      <c r="R27" s="170" t="str">
        <f t="shared" si="5"/>
        <v>нет</v>
      </c>
      <c r="S27" s="170" t="str">
        <f t="shared" si="6"/>
        <v>нет</v>
      </c>
      <c r="T27" s="171" t="str">
        <f t="shared" si="7"/>
        <v>да</v>
      </c>
      <c r="U27" s="27">
        <f t="shared" si="2"/>
        <v>4</v>
      </c>
      <c r="V27" s="28" t="str">
        <f t="shared" si="3"/>
        <v>Низкий</v>
      </c>
      <c r="W27" s="29" t="str">
        <f t="shared" si="8"/>
        <v>нет</v>
      </c>
      <c r="X27" s="30">
        <f t="shared" si="9"/>
        <v>0</v>
      </c>
    </row>
    <row r="28" spans="1:24" ht="15">
      <c r="A28" s="88">
        <v>14</v>
      </c>
      <c r="B28" s="89" t="s">
        <v>213</v>
      </c>
      <c r="C28" s="90"/>
      <c r="D28" s="91">
        <v>4</v>
      </c>
      <c r="E28" s="92">
        <v>1</v>
      </c>
      <c r="F28" s="93">
        <v>1</v>
      </c>
      <c r="G28" s="94">
        <v>1</v>
      </c>
      <c r="H28" s="190">
        <v>2</v>
      </c>
      <c r="I28" s="162">
        <v>1</v>
      </c>
      <c r="J28" s="93">
        <v>2</v>
      </c>
      <c r="K28" s="95">
        <v>1</v>
      </c>
      <c r="L28" s="96">
        <v>1</v>
      </c>
      <c r="M28" s="95">
        <v>1</v>
      </c>
      <c r="N28" s="190">
        <v>1</v>
      </c>
      <c r="O28" s="162">
        <v>1</v>
      </c>
      <c r="P28" s="190">
        <v>1</v>
      </c>
      <c r="Q28" s="169" t="str">
        <f t="shared" si="4"/>
        <v>да</v>
      </c>
      <c r="R28" s="170" t="str">
        <f t="shared" si="5"/>
        <v>да</v>
      </c>
      <c r="S28" s="170" t="str">
        <f t="shared" si="6"/>
        <v>да</v>
      </c>
      <c r="T28" s="171" t="str">
        <f t="shared" si="7"/>
        <v>да</v>
      </c>
      <c r="U28" s="27">
        <f t="shared" si="2"/>
        <v>14</v>
      </c>
      <c r="V28" s="28" t="str">
        <f t="shared" si="3"/>
        <v>Повышенный</v>
      </c>
      <c r="W28" s="29" t="str">
        <f t="shared" si="8"/>
        <v>нет</v>
      </c>
      <c r="X28" s="30">
        <f t="shared" si="9"/>
        <v>0</v>
      </c>
    </row>
    <row r="29" spans="1:24" ht="15.75" thickBot="1">
      <c r="A29" s="97">
        <v>15</v>
      </c>
      <c r="B29" s="98" t="s">
        <v>214</v>
      </c>
      <c r="C29" s="99"/>
      <c r="D29" s="100">
        <v>2</v>
      </c>
      <c r="E29" s="101">
        <v>1</v>
      </c>
      <c r="F29" s="102">
        <v>1</v>
      </c>
      <c r="G29" s="103">
        <v>1</v>
      </c>
      <c r="H29" s="191">
        <v>2</v>
      </c>
      <c r="I29" s="163">
        <v>1</v>
      </c>
      <c r="J29" s="102">
        <v>2</v>
      </c>
      <c r="K29" s="104">
        <v>0</v>
      </c>
      <c r="L29" s="105">
        <v>1</v>
      </c>
      <c r="M29" s="104">
        <v>0</v>
      </c>
      <c r="N29" s="191">
        <v>0</v>
      </c>
      <c r="O29" s="163">
        <v>0</v>
      </c>
      <c r="P29" s="191">
        <v>0</v>
      </c>
      <c r="Q29" s="172" t="str">
        <f t="shared" si="4"/>
        <v>да</v>
      </c>
      <c r="R29" s="173" t="str">
        <f t="shared" si="5"/>
        <v>да</v>
      </c>
      <c r="S29" s="173" t="str">
        <f t="shared" si="6"/>
        <v>нет</v>
      </c>
      <c r="T29" s="174" t="str">
        <f t="shared" si="7"/>
        <v>нет</v>
      </c>
      <c r="U29" s="31">
        <f t="shared" si="2"/>
        <v>9</v>
      </c>
      <c r="V29" s="32" t="str">
        <f t="shared" si="3"/>
        <v>Базовый</v>
      </c>
      <c r="W29" s="33" t="str">
        <f t="shared" si="8"/>
        <v>нет</v>
      </c>
      <c r="X29" s="34">
        <f t="shared" si="9"/>
        <v>0</v>
      </c>
    </row>
    <row r="30" spans="1:24" ht="15">
      <c r="A30" s="106">
        <v>16</v>
      </c>
      <c r="B30" s="80" t="s">
        <v>215</v>
      </c>
      <c r="C30" s="81"/>
      <c r="D30" s="82">
        <v>3</v>
      </c>
      <c r="E30" s="83">
        <v>1</v>
      </c>
      <c r="F30" s="84">
        <v>1</v>
      </c>
      <c r="G30" s="85">
        <v>0</v>
      </c>
      <c r="H30" s="189">
        <v>2</v>
      </c>
      <c r="I30" s="161">
        <v>1</v>
      </c>
      <c r="J30" s="84">
        <v>0</v>
      </c>
      <c r="K30" s="86">
        <v>0</v>
      </c>
      <c r="L30" s="87">
        <v>0</v>
      </c>
      <c r="M30" s="86">
        <v>1</v>
      </c>
      <c r="N30" s="189">
        <v>0</v>
      </c>
      <c r="O30" s="161">
        <v>0</v>
      </c>
      <c r="P30" s="189">
        <v>3</v>
      </c>
      <c r="Q30" s="166" t="str">
        <f t="shared" si="4"/>
        <v>да</v>
      </c>
      <c r="R30" s="167" t="str">
        <f t="shared" si="5"/>
        <v>нет</v>
      </c>
      <c r="S30" s="167" t="str">
        <f t="shared" si="6"/>
        <v>нет</v>
      </c>
      <c r="T30" s="168" t="str">
        <f t="shared" si="7"/>
        <v>да</v>
      </c>
      <c r="U30" s="35">
        <f t="shared" si="2"/>
        <v>9</v>
      </c>
      <c r="V30" s="36" t="str">
        <f t="shared" si="3"/>
        <v>Базовый</v>
      </c>
      <c r="W30" s="25" t="str">
        <f t="shared" si="8"/>
        <v>нет</v>
      </c>
      <c r="X30" s="26">
        <f t="shared" si="9"/>
        <v>0</v>
      </c>
    </row>
    <row r="31" spans="1:24" ht="15">
      <c r="A31" s="88">
        <v>17</v>
      </c>
      <c r="B31" s="89" t="s">
        <v>216</v>
      </c>
      <c r="C31" s="90"/>
      <c r="D31" s="91">
        <v>1</v>
      </c>
      <c r="E31" s="92">
        <v>1</v>
      </c>
      <c r="F31" s="93">
        <v>0</v>
      </c>
      <c r="G31" s="94">
        <v>0</v>
      </c>
      <c r="H31" s="190">
        <v>2</v>
      </c>
      <c r="I31" s="162">
        <v>1</v>
      </c>
      <c r="J31" s="93">
        <v>0</v>
      </c>
      <c r="K31" s="95">
        <v>0</v>
      </c>
      <c r="L31" s="96">
        <v>0</v>
      </c>
      <c r="M31" s="95">
        <v>0</v>
      </c>
      <c r="N31" s="190">
        <v>0</v>
      </c>
      <c r="O31" s="162">
        <v>0</v>
      </c>
      <c r="P31" s="190">
        <v>3</v>
      </c>
      <c r="Q31" s="169" t="str">
        <f t="shared" si="4"/>
        <v>да</v>
      </c>
      <c r="R31" s="170" t="str">
        <f t="shared" si="5"/>
        <v>нет</v>
      </c>
      <c r="S31" s="170" t="str">
        <f t="shared" si="6"/>
        <v>нет</v>
      </c>
      <c r="T31" s="171" t="str">
        <f t="shared" si="7"/>
        <v>да</v>
      </c>
      <c r="U31" s="27">
        <f t="shared" si="2"/>
        <v>7</v>
      </c>
      <c r="V31" s="28" t="str">
        <f t="shared" si="3"/>
        <v>Базовый</v>
      </c>
      <c r="W31" s="29" t="str">
        <f t="shared" si="8"/>
        <v>нет</v>
      </c>
      <c r="X31" s="30">
        <f t="shared" si="9"/>
        <v>0</v>
      </c>
    </row>
    <row r="32" spans="1:24" ht="15">
      <c r="A32" s="88">
        <v>18</v>
      </c>
      <c r="B32" s="89" t="s">
        <v>217</v>
      </c>
      <c r="C32" s="90"/>
      <c r="D32" s="91">
        <v>4</v>
      </c>
      <c r="E32" s="92">
        <v>1</v>
      </c>
      <c r="F32" s="93">
        <v>1</v>
      </c>
      <c r="G32" s="94">
        <v>0</v>
      </c>
      <c r="H32" s="190">
        <v>2</v>
      </c>
      <c r="I32" s="162">
        <v>1</v>
      </c>
      <c r="J32" s="93">
        <v>0</v>
      </c>
      <c r="K32" s="95">
        <v>1</v>
      </c>
      <c r="L32" s="96">
        <v>2</v>
      </c>
      <c r="M32" s="95">
        <v>1</v>
      </c>
      <c r="N32" s="190">
        <v>1</v>
      </c>
      <c r="O32" s="162">
        <v>1</v>
      </c>
      <c r="P32" s="190">
        <v>3</v>
      </c>
      <c r="Q32" s="169" t="str">
        <f t="shared" si="4"/>
        <v>да</v>
      </c>
      <c r="R32" s="170" t="str">
        <f t="shared" si="5"/>
        <v>да</v>
      </c>
      <c r="S32" s="170" t="str">
        <f t="shared" si="6"/>
        <v>да</v>
      </c>
      <c r="T32" s="171" t="str">
        <f t="shared" si="7"/>
        <v>да</v>
      </c>
      <c r="U32" s="27">
        <f t="shared" si="2"/>
        <v>14</v>
      </c>
      <c r="V32" s="28" t="str">
        <f t="shared" si="3"/>
        <v>Повышенный</v>
      </c>
      <c r="W32" s="29" t="str">
        <f t="shared" si="8"/>
        <v>нет</v>
      </c>
      <c r="X32" s="30">
        <f t="shared" si="9"/>
        <v>0</v>
      </c>
    </row>
    <row r="33" spans="1:24" ht="15">
      <c r="A33" s="88">
        <v>19</v>
      </c>
      <c r="B33" s="89" t="s">
        <v>218</v>
      </c>
      <c r="C33" s="90"/>
      <c r="D33" s="91">
        <v>2</v>
      </c>
      <c r="E33" s="92">
        <v>1</v>
      </c>
      <c r="F33" s="93">
        <v>1</v>
      </c>
      <c r="G33" s="94">
        <v>0</v>
      </c>
      <c r="H33" s="190">
        <v>2</v>
      </c>
      <c r="I33" s="162">
        <v>0</v>
      </c>
      <c r="J33" s="93">
        <v>0</v>
      </c>
      <c r="K33" s="95">
        <v>0</v>
      </c>
      <c r="L33" s="96">
        <v>2</v>
      </c>
      <c r="M33" s="95">
        <v>1</v>
      </c>
      <c r="N33" s="190">
        <v>0</v>
      </c>
      <c r="O33" s="162">
        <v>1</v>
      </c>
      <c r="P33" s="190">
        <v>0</v>
      </c>
      <c r="Q33" s="169" t="str">
        <f t="shared" si="4"/>
        <v>да</v>
      </c>
      <c r="R33" s="170" t="str">
        <f t="shared" si="5"/>
        <v>нет</v>
      </c>
      <c r="S33" s="170" t="str">
        <f t="shared" si="6"/>
        <v>да</v>
      </c>
      <c r="T33" s="171" t="str">
        <f t="shared" si="7"/>
        <v>нет</v>
      </c>
      <c r="U33" s="27">
        <f t="shared" si="2"/>
        <v>8</v>
      </c>
      <c r="V33" s="28" t="str">
        <f t="shared" si="3"/>
        <v>Базовый</v>
      </c>
      <c r="W33" s="29" t="str">
        <f t="shared" si="8"/>
        <v>нет</v>
      </c>
      <c r="X33" s="30">
        <f t="shared" si="9"/>
        <v>0</v>
      </c>
    </row>
    <row r="34" spans="1:24" ht="15.75" thickBot="1">
      <c r="A34" s="107">
        <v>20</v>
      </c>
      <c r="B34" s="98" t="s">
        <v>219</v>
      </c>
      <c r="C34" s="99"/>
      <c r="D34" s="100">
        <v>4</v>
      </c>
      <c r="E34" s="101">
        <v>1</v>
      </c>
      <c r="F34" s="102">
        <v>1</v>
      </c>
      <c r="G34" s="103">
        <v>0</v>
      </c>
      <c r="H34" s="191">
        <v>2</v>
      </c>
      <c r="I34" s="163">
        <v>1</v>
      </c>
      <c r="J34" s="102">
        <v>2</v>
      </c>
      <c r="K34" s="104">
        <v>1</v>
      </c>
      <c r="L34" s="105">
        <v>0</v>
      </c>
      <c r="M34" s="104">
        <v>1</v>
      </c>
      <c r="N34" s="191">
        <v>1</v>
      </c>
      <c r="O34" s="163">
        <v>1</v>
      </c>
      <c r="P34" s="191">
        <v>1</v>
      </c>
      <c r="Q34" s="172" t="str">
        <f t="shared" si="4"/>
        <v>да</v>
      </c>
      <c r="R34" s="173" t="str">
        <f t="shared" si="5"/>
        <v>да</v>
      </c>
      <c r="S34" s="173" t="str">
        <f t="shared" si="6"/>
        <v>да</v>
      </c>
      <c r="T34" s="174" t="str">
        <f t="shared" si="7"/>
        <v>да</v>
      </c>
      <c r="U34" s="37">
        <f t="shared" si="2"/>
        <v>12</v>
      </c>
      <c r="V34" s="38" t="str">
        <f t="shared" si="3"/>
        <v>Повышенный</v>
      </c>
      <c r="W34" s="33" t="str">
        <f t="shared" si="8"/>
        <v>нет</v>
      </c>
      <c r="X34" s="34">
        <f t="shared" si="9"/>
        <v>0</v>
      </c>
    </row>
    <row r="35" spans="1:24" ht="15">
      <c r="A35" s="79">
        <v>21</v>
      </c>
      <c r="B35" s="80" t="s">
        <v>220</v>
      </c>
      <c r="C35" s="81"/>
      <c r="D35" s="82">
        <v>3</v>
      </c>
      <c r="E35" s="83">
        <v>1</v>
      </c>
      <c r="F35" s="84">
        <v>1</v>
      </c>
      <c r="G35" s="85">
        <v>1</v>
      </c>
      <c r="H35" s="189">
        <v>2</v>
      </c>
      <c r="I35" s="161">
        <v>1</v>
      </c>
      <c r="J35" s="84">
        <v>0</v>
      </c>
      <c r="K35" s="86">
        <v>0</v>
      </c>
      <c r="L35" s="87">
        <v>0</v>
      </c>
      <c r="M35" s="86">
        <v>0</v>
      </c>
      <c r="N35" s="189">
        <v>1</v>
      </c>
      <c r="O35" s="161">
        <v>0</v>
      </c>
      <c r="P35" s="189">
        <v>1</v>
      </c>
      <c r="Q35" s="166" t="str">
        <f t="shared" si="4"/>
        <v>да</v>
      </c>
      <c r="R35" s="167" t="str">
        <f t="shared" si="5"/>
        <v>нет</v>
      </c>
      <c r="S35" s="167" t="str">
        <f t="shared" si="6"/>
        <v>нет</v>
      </c>
      <c r="T35" s="168" t="str">
        <f t="shared" si="7"/>
        <v>нет</v>
      </c>
      <c r="U35" s="23">
        <f t="shared" si="2"/>
        <v>8</v>
      </c>
      <c r="V35" s="24" t="str">
        <f t="shared" si="3"/>
        <v>Базовый</v>
      </c>
      <c r="W35" s="25" t="str">
        <f t="shared" si="8"/>
        <v>нет</v>
      </c>
      <c r="X35" s="26">
        <f t="shared" si="9"/>
        <v>0</v>
      </c>
    </row>
    <row r="36" spans="1:24" ht="15">
      <c r="A36" s="88">
        <v>22</v>
      </c>
      <c r="B36" s="89" t="s">
        <v>221</v>
      </c>
      <c r="C36" s="90"/>
      <c r="D36" s="91" t="s">
        <v>202</v>
      </c>
      <c r="E36" s="92"/>
      <c r="F36" s="93"/>
      <c r="G36" s="94"/>
      <c r="H36" s="190"/>
      <c r="I36" s="162"/>
      <c r="J36" s="93"/>
      <c r="K36" s="95"/>
      <c r="L36" s="96"/>
      <c r="M36" s="95"/>
      <c r="N36" s="190"/>
      <c r="O36" s="162"/>
      <c r="P36" s="190"/>
      <c r="Q36" s="169">
        <f t="shared" si="4"/>
      </c>
      <c r="R36" s="170">
        <f t="shared" si="5"/>
      </c>
      <c r="S36" s="170">
        <f t="shared" si="6"/>
      </c>
      <c r="T36" s="171">
        <f t="shared" si="7"/>
      </c>
      <c r="U36" s="27">
        <f t="shared" si="2"/>
      </c>
      <c r="V36" s="28">
        <f t="shared" si="3"/>
      </c>
      <c r="W36" s="29" t="str">
        <f t="shared" si="8"/>
        <v>нет</v>
      </c>
      <c r="X36" s="30">
        <f t="shared" si="9"/>
        <v>0</v>
      </c>
    </row>
    <row r="37" spans="1:24" ht="15">
      <c r="A37" s="88">
        <v>23</v>
      </c>
      <c r="B37" s="89" t="s">
        <v>222</v>
      </c>
      <c r="C37" s="90"/>
      <c r="D37" s="91">
        <v>1</v>
      </c>
      <c r="E37" s="92">
        <v>1</v>
      </c>
      <c r="F37" s="93">
        <v>1</v>
      </c>
      <c r="G37" s="94">
        <v>1</v>
      </c>
      <c r="H37" s="190">
        <v>2</v>
      </c>
      <c r="I37" s="162">
        <v>1</v>
      </c>
      <c r="J37" s="93">
        <v>0</v>
      </c>
      <c r="K37" s="95">
        <v>0</v>
      </c>
      <c r="L37" s="96">
        <v>0</v>
      </c>
      <c r="M37" s="95">
        <v>0</v>
      </c>
      <c r="N37" s="190">
        <v>0</v>
      </c>
      <c r="O37" s="162">
        <v>1</v>
      </c>
      <c r="P37" s="190">
        <v>0</v>
      </c>
      <c r="Q37" s="169" t="str">
        <f t="shared" si="4"/>
        <v>да</v>
      </c>
      <c r="R37" s="170" t="str">
        <f t="shared" si="5"/>
        <v>нет</v>
      </c>
      <c r="S37" s="170" t="str">
        <f t="shared" si="6"/>
        <v>нет</v>
      </c>
      <c r="T37" s="171" t="str">
        <f t="shared" si="7"/>
        <v>нет</v>
      </c>
      <c r="U37" s="27">
        <f t="shared" si="2"/>
        <v>7</v>
      </c>
      <c r="V37" s="28" t="str">
        <f t="shared" si="3"/>
        <v>Базовый</v>
      </c>
      <c r="W37" s="29" t="str">
        <f t="shared" si="8"/>
        <v>нет</v>
      </c>
      <c r="X37" s="30">
        <f t="shared" si="9"/>
        <v>0</v>
      </c>
    </row>
    <row r="38" spans="1:24" ht="15">
      <c r="A38" s="88">
        <v>24</v>
      </c>
      <c r="B38" s="89" t="s">
        <v>223</v>
      </c>
      <c r="C38" s="90"/>
      <c r="D38" s="91">
        <v>1</v>
      </c>
      <c r="E38" s="92">
        <v>1</v>
      </c>
      <c r="F38" s="93">
        <v>1</v>
      </c>
      <c r="G38" s="94">
        <v>1</v>
      </c>
      <c r="H38" s="190">
        <v>2</v>
      </c>
      <c r="I38" s="162">
        <v>1</v>
      </c>
      <c r="J38" s="93">
        <v>0</v>
      </c>
      <c r="K38" s="95">
        <v>0</v>
      </c>
      <c r="L38" s="96">
        <v>0</v>
      </c>
      <c r="M38" s="95">
        <v>0</v>
      </c>
      <c r="N38" s="190">
        <v>0</v>
      </c>
      <c r="O38" s="162">
        <v>1</v>
      </c>
      <c r="P38" s="190">
        <v>1</v>
      </c>
      <c r="Q38" s="169" t="str">
        <f t="shared" si="4"/>
        <v>да</v>
      </c>
      <c r="R38" s="170" t="str">
        <f t="shared" si="5"/>
        <v>нет</v>
      </c>
      <c r="S38" s="170" t="str">
        <f t="shared" si="6"/>
        <v>нет</v>
      </c>
      <c r="T38" s="171" t="str">
        <f t="shared" si="7"/>
        <v>да</v>
      </c>
      <c r="U38" s="27">
        <f t="shared" si="2"/>
        <v>8</v>
      </c>
      <c r="V38" s="28" t="str">
        <f t="shared" si="3"/>
        <v>Базовый</v>
      </c>
      <c r="W38" s="29" t="str">
        <f t="shared" si="8"/>
        <v>нет</v>
      </c>
      <c r="X38" s="30">
        <f t="shared" si="9"/>
        <v>0</v>
      </c>
    </row>
    <row r="39" spans="1:24" ht="15.75" thickBot="1">
      <c r="A39" s="97">
        <v>25</v>
      </c>
      <c r="B39" s="98" t="s">
        <v>224</v>
      </c>
      <c r="C39" s="99"/>
      <c r="D39" s="100">
        <v>1</v>
      </c>
      <c r="E39" s="101">
        <v>1</v>
      </c>
      <c r="F39" s="102">
        <v>1</v>
      </c>
      <c r="G39" s="103">
        <v>0</v>
      </c>
      <c r="H39" s="191">
        <v>2</v>
      </c>
      <c r="I39" s="163">
        <v>0</v>
      </c>
      <c r="J39" s="102">
        <v>0</v>
      </c>
      <c r="K39" s="104">
        <v>1</v>
      </c>
      <c r="L39" s="105">
        <v>2</v>
      </c>
      <c r="M39" s="104">
        <v>0</v>
      </c>
      <c r="N39" s="191">
        <v>0</v>
      </c>
      <c r="O39" s="163">
        <v>1</v>
      </c>
      <c r="P39" s="191">
        <v>3</v>
      </c>
      <c r="Q39" s="172" t="str">
        <f t="shared" si="4"/>
        <v>да</v>
      </c>
      <c r="R39" s="173" t="str">
        <f t="shared" si="5"/>
        <v>нет</v>
      </c>
      <c r="S39" s="173" t="str">
        <f t="shared" si="6"/>
        <v>да</v>
      </c>
      <c r="T39" s="174" t="str">
        <f t="shared" si="7"/>
        <v>да</v>
      </c>
      <c r="U39" s="31">
        <f t="shared" si="2"/>
        <v>11</v>
      </c>
      <c r="V39" s="32" t="str">
        <f t="shared" si="3"/>
        <v>Базовый</v>
      </c>
      <c r="W39" s="33" t="str">
        <f t="shared" si="8"/>
        <v>нет</v>
      </c>
      <c r="X39" s="34">
        <f t="shared" si="9"/>
        <v>0</v>
      </c>
    </row>
    <row r="40" spans="1:24" ht="15">
      <c r="A40" s="79">
        <v>26</v>
      </c>
      <c r="B40" s="80" t="s">
        <v>225</v>
      </c>
      <c r="C40" s="81"/>
      <c r="D40" s="82">
        <v>3</v>
      </c>
      <c r="E40" s="83">
        <v>1</v>
      </c>
      <c r="F40" s="84">
        <v>1</v>
      </c>
      <c r="G40" s="85">
        <v>0</v>
      </c>
      <c r="H40" s="189">
        <v>2</v>
      </c>
      <c r="I40" s="161">
        <v>1</v>
      </c>
      <c r="J40" s="84">
        <v>0</v>
      </c>
      <c r="K40" s="86">
        <v>0</v>
      </c>
      <c r="L40" s="87">
        <v>0</v>
      </c>
      <c r="M40" s="86">
        <v>1</v>
      </c>
      <c r="N40" s="189">
        <v>1</v>
      </c>
      <c r="O40" s="161">
        <v>0</v>
      </c>
      <c r="P40" s="189">
        <v>3</v>
      </c>
      <c r="Q40" s="166" t="str">
        <f t="shared" si="4"/>
        <v>да</v>
      </c>
      <c r="R40" s="167" t="str">
        <f t="shared" si="5"/>
        <v>нет</v>
      </c>
      <c r="S40" s="167" t="str">
        <f t="shared" si="6"/>
        <v>да</v>
      </c>
      <c r="T40" s="168" t="str">
        <f t="shared" si="7"/>
        <v>да</v>
      </c>
      <c r="U40" s="23">
        <f t="shared" si="2"/>
        <v>10</v>
      </c>
      <c r="V40" s="24" t="str">
        <f t="shared" si="3"/>
        <v>Базовый</v>
      </c>
      <c r="W40" s="25" t="str">
        <f t="shared" si="8"/>
        <v>нет</v>
      </c>
      <c r="X40" s="26">
        <f aca="true" t="shared" si="10" ref="X40:X54">IF(W40="","",IF(W40="нет",0,1))</f>
        <v>0</v>
      </c>
    </row>
    <row r="41" spans="1:24" ht="25.5">
      <c r="A41" s="88">
        <v>27</v>
      </c>
      <c r="B41" s="89" t="s">
        <v>226</v>
      </c>
      <c r="C41" s="90"/>
      <c r="D41" s="91">
        <v>4</v>
      </c>
      <c r="E41" s="92">
        <v>1</v>
      </c>
      <c r="F41" s="93">
        <v>1</v>
      </c>
      <c r="G41" s="94">
        <v>1</v>
      </c>
      <c r="H41" s="190">
        <v>0</v>
      </c>
      <c r="I41" s="162">
        <v>1</v>
      </c>
      <c r="J41" s="93">
        <v>0</v>
      </c>
      <c r="K41" s="95">
        <v>1</v>
      </c>
      <c r="L41" s="96">
        <v>0</v>
      </c>
      <c r="M41" s="95">
        <v>0</v>
      </c>
      <c r="N41" s="190">
        <v>0</v>
      </c>
      <c r="O41" s="162">
        <v>1</v>
      </c>
      <c r="P41" s="190">
        <v>0</v>
      </c>
      <c r="Q41" s="169" t="str">
        <f t="shared" si="4"/>
        <v>да</v>
      </c>
      <c r="R41" s="170" t="str">
        <f t="shared" si="5"/>
        <v>да</v>
      </c>
      <c r="S41" s="170" t="str">
        <f t="shared" si="6"/>
        <v>нет</v>
      </c>
      <c r="T41" s="171" t="str">
        <f t="shared" si="7"/>
        <v>нет</v>
      </c>
      <c r="U41" s="27">
        <f t="shared" si="2"/>
        <v>6</v>
      </c>
      <c r="V41" s="28" t="str">
        <f t="shared" si="3"/>
        <v>Базовый</v>
      </c>
      <c r="W41" s="29" t="str">
        <f t="shared" si="8"/>
        <v>нет</v>
      </c>
      <c r="X41" s="30">
        <f t="shared" si="10"/>
        <v>0</v>
      </c>
    </row>
    <row r="42" spans="1:24" ht="25.5">
      <c r="A42" s="88">
        <v>28</v>
      </c>
      <c r="B42" s="89" t="s">
        <v>227</v>
      </c>
      <c r="C42" s="90"/>
      <c r="D42" s="91">
        <v>1</v>
      </c>
      <c r="E42" s="92">
        <v>1</v>
      </c>
      <c r="F42" s="93">
        <v>1</v>
      </c>
      <c r="G42" s="94">
        <v>0</v>
      </c>
      <c r="H42" s="190">
        <v>2</v>
      </c>
      <c r="I42" s="162">
        <v>1</v>
      </c>
      <c r="J42" s="93">
        <v>0</v>
      </c>
      <c r="K42" s="95">
        <v>0</v>
      </c>
      <c r="L42" s="96">
        <v>0</v>
      </c>
      <c r="M42" s="95">
        <v>0</v>
      </c>
      <c r="N42" s="190">
        <v>0</v>
      </c>
      <c r="O42" s="162">
        <v>1</v>
      </c>
      <c r="P42" s="190">
        <v>0</v>
      </c>
      <c r="Q42" s="169" t="str">
        <f t="shared" si="4"/>
        <v>да</v>
      </c>
      <c r="R42" s="170" t="str">
        <f t="shared" si="5"/>
        <v>нет</v>
      </c>
      <c r="S42" s="170" t="str">
        <f t="shared" si="6"/>
        <v>нет</v>
      </c>
      <c r="T42" s="171" t="str">
        <f t="shared" si="7"/>
        <v>нет</v>
      </c>
      <c r="U42" s="27">
        <f t="shared" si="2"/>
        <v>6</v>
      </c>
      <c r="V42" s="28" t="str">
        <f t="shared" si="3"/>
        <v>Базовый</v>
      </c>
      <c r="W42" s="29" t="str">
        <f t="shared" si="8"/>
        <v>нет</v>
      </c>
      <c r="X42" s="30">
        <f t="shared" si="10"/>
        <v>0</v>
      </c>
    </row>
    <row r="43" spans="1:24" ht="15">
      <c r="A43" s="88">
        <v>29</v>
      </c>
      <c r="B43" s="89" t="s">
        <v>228</v>
      </c>
      <c r="C43" s="90"/>
      <c r="D43" s="91">
        <v>2</v>
      </c>
      <c r="E43" s="92">
        <v>1</v>
      </c>
      <c r="F43" s="93">
        <v>0</v>
      </c>
      <c r="G43" s="94">
        <v>0</v>
      </c>
      <c r="H43" s="190">
        <v>2</v>
      </c>
      <c r="I43" s="162">
        <v>0</v>
      </c>
      <c r="J43" s="93">
        <v>0</v>
      </c>
      <c r="K43" s="95">
        <v>0</v>
      </c>
      <c r="L43" s="96">
        <v>0</v>
      </c>
      <c r="M43" s="95">
        <v>0</v>
      </c>
      <c r="N43" s="190">
        <v>0</v>
      </c>
      <c r="O43" s="162">
        <v>1</v>
      </c>
      <c r="P43" s="190">
        <v>0</v>
      </c>
      <c r="Q43" s="169" t="str">
        <f t="shared" si="4"/>
        <v>да</v>
      </c>
      <c r="R43" s="170" t="str">
        <f t="shared" si="5"/>
        <v>нет</v>
      </c>
      <c r="S43" s="170" t="str">
        <f t="shared" si="6"/>
        <v>нет</v>
      </c>
      <c r="T43" s="171" t="str">
        <f t="shared" si="7"/>
        <v>нет</v>
      </c>
      <c r="U43" s="27">
        <f t="shared" si="2"/>
        <v>4</v>
      </c>
      <c r="V43" s="28" t="str">
        <f t="shared" si="3"/>
        <v>Низкий</v>
      </c>
      <c r="W43" s="29" t="str">
        <f t="shared" si="8"/>
        <v>нет</v>
      </c>
      <c r="X43" s="30">
        <f t="shared" si="10"/>
        <v>0</v>
      </c>
    </row>
    <row r="44" spans="1:24" ht="15.75" thickBot="1">
      <c r="A44" s="97">
        <v>30</v>
      </c>
      <c r="B44" s="98" t="s">
        <v>229</v>
      </c>
      <c r="C44" s="99"/>
      <c r="D44" s="100">
        <v>1</v>
      </c>
      <c r="E44" s="101">
        <v>1</v>
      </c>
      <c r="F44" s="102">
        <v>1</v>
      </c>
      <c r="G44" s="103">
        <v>1</v>
      </c>
      <c r="H44" s="191">
        <v>2</v>
      </c>
      <c r="I44" s="163">
        <v>1</v>
      </c>
      <c r="J44" s="102">
        <v>0</v>
      </c>
      <c r="K44" s="104">
        <v>0</v>
      </c>
      <c r="L44" s="105">
        <v>0</v>
      </c>
      <c r="M44" s="104">
        <v>0</v>
      </c>
      <c r="N44" s="191">
        <v>0</v>
      </c>
      <c r="O44" s="163">
        <v>1</v>
      </c>
      <c r="P44" s="191">
        <v>0</v>
      </c>
      <c r="Q44" s="172" t="str">
        <f t="shared" si="4"/>
        <v>да</v>
      </c>
      <c r="R44" s="173" t="str">
        <f t="shared" si="5"/>
        <v>нет</v>
      </c>
      <c r="S44" s="173" t="str">
        <f t="shared" si="6"/>
        <v>нет</v>
      </c>
      <c r="T44" s="174" t="str">
        <f t="shared" si="7"/>
        <v>нет</v>
      </c>
      <c r="U44" s="31">
        <f t="shared" si="2"/>
        <v>7</v>
      </c>
      <c r="V44" s="32" t="str">
        <f t="shared" si="3"/>
        <v>Базовый</v>
      </c>
      <c r="W44" s="33" t="str">
        <f t="shared" si="8"/>
        <v>нет</v>
      </c>
      <c r="X44" s="34">
        <f t="shared" si="10"/>
        <v>0</v>
      </c>
    </row>
    <row r="45" spans="1:24" ht="15">
      <c r="A45" s="79">
        <v>31</v>
      </c>
      <c r="B45" s="80" t="s">
        <v>230</v>
      </c>
      <c r="C45" s="81"/>
      <c r="D45" s="82">
        <v>4</v>
      </c>
      <c r="E45" s="83">
        <v>0</v>
      </c>
      <c r="F45" s="84">
        <v>0</v>
      </c>
      <c r="G45" s="85">
        <v>0</v>
      </c>
      <c r="H45" s="189">
        <v>2</v>
      </c>
      <c r="I45" s="161">
        <v>1</v>
      </c>
      <c r="J45" s="84">
        <v>0</v>
      </c>
      <c r="K45" s="86">
        <v>0</v>
      </c>
      <c r="L45" s="87">
        <v>1</v>
      </c>
      <c r="M45" s="86">
        <v>1</v>
      </c>
      <c r="N45" s="189">
        <v>1</v>
      </c>
      <c r="O45" s="161">
        <v>0</v>
      </c>
      <c r="P45" s="189">
        <v>0</v>
      </c>
      <c r="Q45" s="166" t="str">
        <f t="shared" si="4"/>
        <v>нет</v>
      </c>
      <c r="R45" s="167" t="str">
        <f t="shared" si="5"/>
        <v>нет</v>
      </c>
      <c r="S45" s="167" t="str">
        <f t="shared" si="6"/>
        <v>да</v>
      </c>
      <c r="T45" s="168" t="str">
        <f t="shared" si="7"/>
        <v>нет</v>
      </c>
      <c r="U45" s="23">
        <f t="shared" si="2"/>
        <v>6</v>
      </c>
      <c r="V45" s="24" t="str">
        <f t="shared" si="3"/>
        <v>Базовый</v>
      </c>
      <c r="W45" s="25" t="str">
        <f t="shared" si="8"/>
        <v>нет</v>
      </c>
      <c r="X45" s="26">
        <f t="shared" si="10"/>
        <v>0</v>
      </c>
    </row>
    <row r="46" spans="1:24" ht="15">
      <c r="A46" s="88">
        <v>32</v>
      </c>
      <c r="B46" s="89" t="s">
        <v>231</v>
      </c>
      <c r="C46" s="90"/>
      <c r="D46" s="91">
        <v>2</v>
      </c>
      <c r="E46" s="92">
        <v>1</v>
      </c>
      <c r="F46" s="93">
        <v>0</v>
      </c>
      <c r="G46" s="94">
        <v>1</v>
      </c>
      <c r="H46" s="190">
        <v>2</v>
      </c>
      <c r="I46" s="162">
        <v>0</v>
      </c>
      <c r="J46" s="93">
        <v>0</v>
      </c>
      <c r="K46" s="95">
        <v>1</v>
      </c>
      <c r="L46" s="96">
        <v>0</v>
      </c>
      <c r="M46" s="95">
        <v>0</v>
      </c>
      <c r="N46" s="190">
        <v>0</v>
      </c>
      <c r="O46" s="162">
        <v>0</v>
      </c>
      <c r="P46" s="190">
        <v>3</v>
      </c>
      <c r="Q46" s="169" t="str">
        <f t="shared" si="4"/>
        <v>да</v>
      </c>
      <c r="R46" s="170" t="str">
        <f t="shared" si="5"/>
        <v>нет</v>
      </c>
      <c r="S46" s="170" t="str">
        <f t="shared" si="6"/>
        <v>нет</v>
      </c>
      <c r="T46" s="171" t="str">
        <f t="shared" si="7"/>
        <v>да</v>
      </c>
      <c r="U46" s="27">
        <f t="shared" si="2"/>
        <v>8</v>
      </c>
      <c r="V46" s="28" t="str">
        <f t="shared" si="3"/>
        <v>Базовый</v>
      </c>
      <c r="W46" s="29" t="str">
        <f t="shared" si="8"/>
        <v>нет</v>
      </c>
      <c r="X46" s="30">
        <f t="shared" si="10"/>
        <v>0</v>
      </c>
    </row>
    <row r="47" spans="1:24" ht="15">
      <c r="A47" s="88">
        <v>33</v>
      </c>
      <c r="B47" s="89"/>
      <c r="C47" s="90"/>
      <c r="D47" s="91"/>
      <c r="E47" s="92"/>
      <c r="F47" s="93"/>
      <c r="G47" s="94"/>
      <c r="H47" s="190"/>
      <c r="I47" s="162"/>
      <c r="J47" s="93"/>
      <c r="K47" s="95"/>
      <c r="L47" s="96"/>
      <c r="M47" s="95"/>
      <c r="N47" s="190"/>
      <c r="O47" s="162"/>
      <c r="P47" s="190"/>
      <c r="Q47" s="169">
        <f t="shared" si="4"/>
      </c>
      <c r="R47" s="170">
        <f t="shared" si="5"/>
      </c>
      <c r="S47" s="170">
        <f t="shared" si="6"/>
      </c>
      <c r="T47" s="171">
        <f t="shared" si="7"/>
      </c>
      <c r="U47" s="27">
        <f t="shared" si="2"/>
      </c>
      <c r="V47" s="28">
        <f t="shared" si="3"/>
      </c>
      <c r="W47" s="29">
        <f t="shared" si="8"/>
      </c>
      <c r="X47" s="30">
        <f t="shared" si="10"/>
      </c>
    </row>
    <row r="48" spans="1:24" ht="15">
      <c r="A48" s="88">
        <v>34</v>
      </c>
      <c r="B48" s="89"/>
      <c r="C48" s="90"/>
      <c r="D48" s="91"/>
      <c r="E48" s="92"/>
      <c r="F48" s="93"/>
      <c r="G48" s="94"/>
      <c r="H48" s="190"/>
      <c r="I48" s="162"/>
      <c r="J48" s="93"/>
      <c r="K48" s="95"/>
      <c r="L48" s="96"/>
      <c r="M48" s="95"/>
      <c r="N48" s="190"/>
      <c r="O48" s="162"/>
      <c r="P48" s="190"/>
      <c r="Q48" s="169">
        <f t="shared" si="4"/>
      </c>
      <c r="R48" s="170">
        <f t="shared" si="5"/>
      </c>
      <c r="S48" s="170">
        <f t="shared" si="6"/>
      </c>
      <c r="T48" s="171">
        <f t="shared" si="7"/>
      </c>
      <c r="U48" s="27">
        <f t="shared" si="2"/>
      </c>
      <c r="V48" s="28">
        <f t="shared" si="3"/>
      </c>
      <c r="W48" s="29">
        <f t="shared" si="8"/>
      </c>
      <c r="X48" s="30">
        <f t="shared" si="10"/>
      </c>
    </row>
    <row r="49" spans="1:24" ht="15.75" thickBot="1">
      <c r="A49" s="97">
        <v>35</v>
      </c>
      <c r="B49" s="98"/>
      <c r="C49" s="99"/>
      <c r="D49" s="100"/>
      <c r="E49" s="101"/>
      <c r="F49" s="102"/>
      <c r="G49" s="103"/>
      <c r="H49" s="191"/>
      <c r="I49" s="163"/>
      <c r="J49" s="102"/>
      <c r="K49" s="104"/>
      <c r="L49" s="105"/>
      <c r="M49" s="104"/>
      <c r="N49" s="191"/>
      <c r="O49" s="163"/>
      <c r="P49" s="191"/>
      <c r="Q49" s="172">
        <f t="shared" si="4"/>
      </c>
      <c r="R49" s="173">
        <f t="shared" si="5"/>
      </c>
      <c r="S49" s="173">
        <f t="shared" si="6"/>
      </c>
      <c r="T49" s="174">
        <f t="shared" si="7"/>
      </c>
      <c r="U49" s="31">
        <f t="shared" si="2"/>
      </c>
      <c r="V49" s="32">
        <f t="shared" si="3"/>
      </c>
      <c r="W49" s="33">
        <f t="shared" si="8"/>
      </c>
      <c r="X49" s="34">
        <f t="shared" si="10"/>
      </c>
    </row>
    <row r="50" spans="1:24" ht="15">
      <c r="A50" s="79">
        <v>36</v>
      </c>
      <c r="B50" s="80"/>
      <c r="C50" s="81"/>
      <c r="D50" s="82"/>
      <c r="E50" s="83"/>
      <c r="F50" s="84"/>
      <c r="G50" s="85"/>
      <c r="H50" s="189"/>
      <c r="I50" s="161"/>
      <c r="J50" s="84"/>
      <c r="K50" s="86"/>
      <c r="L50" s="87"/>
      <c r="M50" s="86"/>
      <c r="N50" s="189"/>
      <c r="O50" s="161"/>
      <c r="P50" s="189"/>
      <c r="Q50" s="166">
        <f t="shared" si="4"/>
      </c>
      <c r="R50" s="167">
        <f t="shared" si="5"/>
      </c>
      <c r="S50" s="167">
        <f t="shared" si="6"/>
      </c>
      <c r="T50" s="168">
        <f t="shared" si="7"/>
      </c>
      <c r="U50" s="23">
        <f t="shared" si="2"/>
      </c>
      <c r="V50" s="24">
        <f t="shared" si="3"/>
      </c>
      <c r="W50" s="25">
        <f t="shared" si="8"/>
      </c>
      <c r="X50" s="26">
        <f t="shared" si="10"/>
      </c>
    </row>
    <row r="51" spans="1:24" ht="15">
      <c r="A51" s="88">
        <v>37</v>
      </c>
      <c r="B51" s="89"/>
      <c r="C51" s="90"/>
      <c r="D51" s="91"/>
      <c r="E51" s="92"/>
      <c r="F51" s="93"/>
      <c r="G51" s="94"/>
      <c r="H51" s="190"/>
      <c r="I51" s="162"/>
      <c r="J51" s="93"/>
      <c r="K51" s="95"/>
      <c r="L51" s="96"/>
      <c r="M51" s="95"/>
      <c r="N51" s="190"/>
      <c r="O51" s="162"/>
      <c r="P51" s="190"/>
      <c r="Q51" s="169">
        <f t="shared" si="4"/>
      </c>
      <c r="R51" s="170">
        <f t="shared" si="5"/>
      </c>
      <c r="S51" s="170">
        <f t="shared" si="6"/>
      </c>
      <c r="T51" s="171">
        <f t="shared" si="7"/>
      </c>
      <c r="U51" s="27">
        <f t="shared" si="2"/>
      </c>
      <c r="V51" s="28">
        <f t="shared" si="3"/>
      </c>
      <c r="W51" s="29">
        <f t="shared" si="8"/>
      </c>
      <c r="X51" s="30">
        <f t="shared" si="10"/>
      </c>
    </row>
    <row r="52" spans="1:24" ht="15">
      <c r="A52" s="88">
        <v>38</v>
      </c>
      <c r="B52" s="89"/>
      <c r="C52" s="90"/>
      <c r="D52" s="91"/>
      <c r="E52" s="92"/>
      <c r="F52" s="93"/>
      <c r="G52" s="94"/>
      <c r="H52" s="190"/>
      <c r="I52" s="162"/>
      <c r="J52" s="93"/>
      <c r="K52" s="95"/>
      <c r="L52" s="96"/>
      <c r="M52" s="95"/>
      <c r="N52" s="190"/>
      <c r="O52" s="162"/>
      <c r="P52" s="190"/>
      <c r="Q52" s="169">
        <f t="shared" si="4"/>
      </c>
      <c r="R52" s="170">
        <f t="shared" si="5"/>
      </c>
      <c r="S52" s="170">
        <f t="shared" si="6"/>
      </c>
      <c r="T52" s="171">
        <f t="shared" si="7"/>
      </c>
      <c r="U52" s="27">
        <f t="shared" si="2"/>
      </c>
      <c r="V52" s="28">
        <f t="shared" si="3"/>
      </c>
      <c r="W52" s="29">
        <f t="shared" si="8"/>
      </c>
      <c r="X52" s="30">
        <f t="shared" si="10"/>
      </c>
    </row>
    <row r="53" spans="1:24" ht="15">
      <c r="A53" s="88">
        <v>39</v>
      </c>
      <c r="B53" s="89"/>
      <c r="C53" s="90"/>
      <c r="D53" s="91"/>
      <c r="E53" s="92"/>
      <c r="F53" s="93"/>
      <c r="G53" s="94"/>
      <c r="H53" s="190"/>
      <c r="I53" s="162"/>
      <c r="J53" s="93"/>
      <c r="K53" s="95"/>
      <c r="L53" s="96"/>
      <c r="M53" s="95"/>
      <c r="N53" s="190"/>
      <c r="O53" s="162"/>
      <c r="P53" s="190"/>
      <c r="Q53" s="169">
        <f t="shared" si="4"/>
      </c>
      <c r="R53" s="170">
        <f t="shared" si="5"/>
      </c>
      <c r="S53" s="170">
        <f t="shared" si="6"/>
      </c>
      <c r="T53" s="171">
        <f t="shared" si="7"/>
      </c>
      <c r="U53" s="27">
        <f t="shared" si="2"/>
      </c>
      <c r="V53" s="28">
        <f t="shared" si="3"/>
      </c>
      <c r="W53" s="29">
        <f t="shared" si="8"/>
      </c>
      <c r="X53" s="30">
        <f t="shared" si="10"/>
      </c>
    </row>
    <row r="54" spans="1:24" ht="15.75" thickBot="1">
      <c r="A54" s="97">
        <v>40</v>
      </c>
      <c r="B54" s="98"/>
      <c r="C54" s="99"/>
      <c r="D54" s="100"/>
      <c r="E54" s="101"/>
      <c r="F54" s="102"/>
      <c r="G54" s="103"/>
      <c r="H54" s="191"/>
      <c r="I54" s="163"/>
      <c r="J54" s="102"/>
      <c r="K54" s="104"/>
      <c r="L54" s="105"/>
      <c r="M54" s="104"/>
      <c r="N54" s="191"/>
      <c r="O54" s="163"/>
      <c r="P54" s="191"/>
      <c r="Q54" s="172">
        <f t="shared" si="4"/>
      </c>
      <c r="R54" s="173">
        <f t="shared" si="5"/>
      </c>
      <c r="S54" s="173">
        <f t="shared" si="6"/>
      </c>
      <c r="T54" s="174">
        <f t="shared" si="7"/>
      </c>
      <c r="U54" s="31">
        <f t="shared" si="2"/>
      </c>
      <c r="V54" s="32">
        <f t="shared" si="3"/>
      </c>
      <c r="W54" s="33">
        <f t="shared" si="8"/>
      </c>
      <c r="X54" s="34">
        <f t="shared" si="10"/>
      </c>
    </row>
    <row r="56" spans="2:4" ht="15">
      <c r="B56" s="9" t="s">
        <v>89</v>
      </c>
      <c r="D56" s="9" t="s">
        <v>85</v>
      </c>
    </row>
    <row r="57" spans="2:4" ht="15">
      <c r="B57" s="9">
        <v>1</v>
      </c>
      <c r="D57" s="9" t="s">
        <v>84</v>
      </c>
    </row>
    <row r="58" spans="2:4" ht="15">
      <c r="B58" s="9">
        <v>2</v>
      </c>
      <c r="D58" s="9" t="s">
        <v>86</v>
      </c>
    </row>
  </sheetData>
  <sheetProtection/>
  <mergeCells count="1">
    <mergeCell ref="Q13:T13"/>
  </mergeCells>
  <conditionalFormatting sqref="E47:P54">
    <cfRule type="expression" priority="15" dxfId="1" stopIfTrue="1">
      <formula>E47&gt;E$11</formula>
    </cfRule>
  </conditionalFormatting>
  <conditionalFormatting sqref="D6 E5 K1 N1">
    <cfRule type="containsBlanks" priority="10" dxfId="1" stopIfTrue="1">
      <formula>LEN(TRIM(D1))=0</formula>
    </cfRule>
  </conditionalFormatting>
  <conditionalFormatting sqref="C47:C54">
    <cfRule type="expression" priority="336" dxfId="1">
      <formula>AND(SUM($D47:$P47)&lt;&gt;0,$C47="")</formula>
    </cfRule>
  </conditionalFormatting>
  <conditionalFormatting sqref="D47:P54">
    <cfRule type="expression" priority="337" dxfId="1" stopIfTrue="1">
      <formula>AND($B47&lt;&gt;"",$C47="да",$D47="")</formula>
    </cfRule>
    <cfRule type="expression" priority="338" dxfId="0" stopIfTrue="1">
      <formula>AND(SUM($D47)=0,COUNTA($E47:$P47)&gt;0)</formula>
    </cfRule>
  </conditionalFormatting>
  <conditionalFormatting sqref="E15:P46">
    <cfRule type="expression" priority="1" dxfId="1" stopIfTrue="1">
      <formula>E15&gt;E$11</formula>
    </cfRule>
  </conditionalFormatting>
  <conditionalFormatting sqref="C15:C46">
    <cfRule type="expression" priority="2" dxfId="1">
      <formula>AND(SUM($D15:$P15)&lt;&gt;0,$C15="")</formula>
    </cfRule>
  </conditionalFormatting>
  <conditionalFormatting sqref="D15:P46">
    <cfRule type="expression" priority="3" dxfId="1" stopIfTrue="1">
      <formula>AND($B15&lt;&gt;"",$C15="да",$D15="")</formula>
    </cfRule>
    <cfRule type="expression" priority="4" dxfId="0" stopIfTrue="1">
      <formula>AND(SUM($D15)=0,COUNTA($E15:$P15)&gt;0)</formula>
    </cfRule>
  </conditionalFormatting>
  <dataValidations count="5">
    <dataValidation errorStyle="warning" type="list" allowBlank="1" showInputMessage="1" showErrorMessage="1" sqref="Q15:T54 C15:C54">
      <formula1>"да,нет"</formula1>
    </dataValidation>
    <dataValidation type="list" allowBlank="1" showErrorMessage="1" promptTitle="Введите тип класса" prompt="общ - общеобразовательный класс;&#10;пил - пилотный класс по введению ФГОС ООО" sqref="D6">
      <formula1>$X$3:$X$4</formula1>
    </dataValidation>
    <dataValidation allowBlank="1" showInputMessage="1" showErrorMessage="1" prompt="Укажите наименование образовательной организации, например, СОШ №3" sqref="N1"/>
    <dataValidation allowBlank="1" showInputMessage="1" prompt="Укажите класс с литерой (если есть)" sqref="K1"/>
    <dataValidation type="whole" allowBlank="1" showInputMessage="1" showErrorMessage="1" sqref="E15:P54">
      <formula1>0</formula1>
      <formula2>E$11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view="pageBreakPreview" zoomScale="90" zoomScaleSheetLayoutView="90" zoomScalePageLayoutView="0" workbookViewId="0" topLeftCell="A40">
      <selection activeCell="B15" sqref="B15:P48"/>
    </sheetView>
  </sheetViews>
  <sheetFormatPr defaultColWidth="9.140625" defaultRowHeight="15"/>
  <cols>
    <col min="1" max="1" width="4.7109375" style="9" customWidth="1"/>
    <col min="2" max="2" width="21.8515625" style="9" customWidth="1"/>
    <col min="3" max="3" width="8.28125" style="9" hidden="1" customWidth="1"/>
    <col min="4" max="4" width="7.57421875" style="9" customWidth="1"/>
    <col min="5" max="16" width="6.140625" style="9" customWidth="1"/>
    <col min="17" max="17" width="5.8515625" style="9" customWidth="1"/>
    <col min="18" max="18" width="12.57421875" style="9" bestFit="1" customWidth="1"/>
    <col min="19" max="19" width="12.00390625" style="9" bestFit="1" customWidth="1"/>
    <col min="20" max="20" width="12.8515625" style="9" bestFit="1" customWidth="1"/>
    <col min="21" max="21" width="6.00390625" style="9" customWidth="1"/>
    <col min="22" max="22" width="12.57421875" style="9" customWidth="1"/>
    <col min="23" max="23" width="17.7109375" style="9" customWidth="1"/>
    <col min="24" max="24" width="12.7109375" style="9" hidden="1" customWidth="1"/>
    <col min="25" max="16384" width="9.140625" style="9" customWidth="1"/>
  </cols>
  <sheetData>
    <row r="1" spans="1:23" ht="30">
      <c r="A1" s="39"/>
      <c r="B1" s="39"/>
      <c r="C1" s="39"/>
      <c r="D1" s="39"/>
      <c r="E1" s="39"/>
      <c r="F1" s="39"/>
      <c r="G1" s="39"/>
      <c r="H1" s="39"/>
      <c r="I1" s="39"/>
      <c r="J1" s="77" t="s">
        <v>112</v>
      </c>
      <c r="K1" s="109" t="s">
        <v>233</v>
      </c>
      <c r="L1" s="39" t="s">
        <v>16</v>
      </c>
      <c r="N1" s="110" t="s">
        <v>164</v>
      </c>
      <c r="W1" s="43" t="s">
        <v>0</v>
      </c>
    </row>
    <row r="2" spans="1:24" ht="15">
      <c r="A2" s="40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X2" s="9" t="s">
        <v>8</v>
      </c>
    </row>
    <row r="3" spans="1:24" ht="15">
      <c r="A3" s="39"/>
      <c r="B3" s="39"/>
      <c r="C3" s="41"/>
      <c r="D3" s="41" t="s">
        <v>5</v>
      </c>
      <c r="E3" s="42" t="s">
        <v>128</v>
      </c>
      <c r="F3" s="42"/>
      <c r="G3" s="42"/>
      <c r="H3" s="42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9" t="s">
        <v>24</v>
      </c>
    </row>
    <row r="4" spans="1:24" ht="15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9" t="s">
        <v>110</v>
      </c>
    </row>
    <row r="5" spans="1:22" ht="15">
      <c r="A5" s="57"/>
      <c r="B5" s="57"/>
      <c r="C5" s="57"/>
      <c r="D5" s="41" t="s">
        <v>111</v>
      </c>
      <c r="E5" s="108" t="s">
        <v>232</v>
      </c>
      <c r="F5" s="42"/>
      <c r="G5" s="42"/>
      <c r="H5" s="42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11" t="s">
        <v>14</v>
      </c>
      <c r="V5" s="11" t="s">
        <v>117</v>
      </c>
    </row>
    <row r="6" spans="1:22" ht="15">
      <c r="A6" s="12"/>
      <c r="B6" s="69" t="s">
        <v>8</v>
      </c>
      <c r="D6" s="108" t="s">
        <v>24</v>
      </c>
      <c r="E6" s="10"/>
      <c r="F6" s="10"/>
      <c r="U6" s="13"/>
      <c r="V6" s="13"/>
    </row>
    <row r="7" spans="1:22" ht="15">
      <c r="A7" s="14"/>
      <c r="B7" s="9" t="s">
        <v>11</v>
      </c>
      <c r="U7" s="15">
        <v>16</v>
      </c>
      <c r="V7" s="13" t="s">
        <v>113</v>
      </c>
    </row>
    <row r="8" spans="1:22" ht="15">
      <c r="A8" s="14"/>
      <c r="B8" s="9" t="s">
        <v>15</v>
      </c>
      <c r="U8" s="15">
        <v>12</v>
      </c>
      <c r="V8" s="13" t="s">
        <v>114</v>
      </c>
    </row>
    <row r="9" spans="1:22" ht="15">
      <c r="A9" s="14"/>
      <c r="B9" s="16" t="s">
        <v>12</v>
      </c>
      <c r="U9" s="15">
        <v>6</v>
      </c>
      <c r="V9" s="13" t="s">
        <v>115</v>
      </c>
    </row>
    <row r="10" spans="1:24" ht="15.75" thickBot="1">
      <c r="A10" s="14"/>
      <c r="B10" s="9" t="s">
        <v>79</v>
      </c>
      <c r="U10" s="15">
        <v>0</v>
      </c>
      <c r="V10" s="13" t="s">
        <v>116</v>
      </c>
      <c r="W10" s="17"/>
      <c r="X10" s="17"/>
    </row>
    <row r="11" spans="1:24" ht="15">
      <c r="A11" s="12"/>
      <c r="B11" s="13"/>
      <c r="C11" s="13"/>
      <c r="D11" s="176" t="s">
        <v>13</v>
      </c>
      <c r="E11" s="181">
        <v>1</v>
      </c>
      <c r="F11" s="182">
        <v>1</v>
      </c>
      <c r="G11" s="182">
        <v>1</v>
      </c>
      <c r="H11" s="183">
        <v>2</v>
      </c>
      <c r="I11" s="194">
        <v>1</v>
      </c>
      <c r="J11" s="195">
        <v>2</v>
      </c>
      <c r="K11" s="196">
        <v>1</v>
      </c>
      <c r="L11" s="181">
        <v>2</v>
      </c>
      <c r="M11" s="197">
        <v>1</v>
      </c>
      <c r="N11" s="183">
        <v>1</v>
      </c>
      <c r="O11" s="198">
        <v>1</v>
      </c>
      <c r="P11" s="201">
        <v>3</v>
      </c>
      <c r="Q11" s="158"/>
      <c r="R11" s="158"/>
      <c r="S11" s="158"/>
      <c r="T11" s="158"/>
      <c r="W11" s="17"/>
      <c r="X11" s="18" t="s">
        <v>17</v>
      </c>
    </row>
    <row r="12" spans="1:24" ht="15.75" thickBot="1">
      <c r="A12" s="12"/>
      <c r="B12" s="13"/>
      <c r="C12" s="13"/>
      <c r="D12" s="176" t="s">
        <v>94</v>
      </c>
      <c r="E12" s="184">
        <f>IF(COUNTIF($D$15:$D$54,"&gt;0")=0,"",_xlfn.SUMIFS(E$15:E$54,$D$15:$D$54,"&gt;0")/COUNTIF($D$15:$D$54,"&gt;0"))</f>
        <v>1</v>
      </c>
      <c r="F12" s="63">
        <f aca="true" t="shared" si="0" ref="F12:P12">IF(COUNTIF($D$15:$D$54,"&gt;0")=0,"",_xlfn.SUMIFS(F$15:F$54,$D$15:$D$54,"&gt;0")/COUNTIF($D$15:$D$54,"&gt;0"))</f>
        <v>0.9</v>
      </c>
      <c r="G12" s="63">
        <f t="shared" si="0"/>
        <v>1</v>
      </c>
      <c r="H12" s="185">
        <f t="shared" si="0"/>
        <v>1.8666666666666667</v>
      </c>
      <c r="I12" s="179">
        <f t="shared" si="0"/>
        <v>0.9666666666666667</v>
      </c>
      <c r="J12" s="63">
        <f t="shared" si="0"/>
        <v>1.4666666666666666</v>
      </c>
      <c r="K12" s="192">
        <f t="shared" si="0"/>
        <v>0.9666666666666667</v>
      </c>
      <c r="L12" s="184">
        <f t="shared" si="0"/>
        <v>1.2</v>
      </c>
      <c r="M12" s="192">
        <f t="shared" si="0"/>
        <v>0.9666666666666667</v>
      </c>
      <c r="N12" s="185">
        <f t="shared" si="0"/>
        <v>0.8666666666666667</v>
      </c>
      <c r="O12" s="199">
        <f t="shared" si="0"/>
        <v>0.9666666666666667</v>
      </c>
      <c r="P12" s="185">
        <f t="shared" si="0"/>
        <v>2.2</v>
      </c>
      <c r="Q12" s="159"/>
      <c r="R12" s="159"/>
      <c r="S12" s="159"/>
      <c r="T12" s="159"/>
      <c r="W12" s="17"/>
      <c r="X12" s="18"/>
    </row>
    <row r="13" spans="1:24" ht="15.75" thickBot="1">
      <c r="A13" s="12"/>
      <c r="B13" s="65"/>
      <c r="C13" s="65"/>
      <c r="D13" s="177" t="s">
        <v>95</v>
      </c>
      <c r="E13" s="186">
        <f>IF(COUNTIF($D$15:$D$54,"&gt;0")=0,"",E12/E11)</f>
        <v>1</v>
      </c>
      <c r="F13" s="64">
        <f aca="true" t="shared" si="1" ref="F13:K13">IF(COUNTIF($D$15:$D$54,"&gt;0")=0,"",F12/F11)</f>
        <v>0.9</v>
      </c>
      <c r="G13" s="64">
        <f t="shared" si="1"/>
        <v>1</v>
      </c>
      <c r="H13" s="187">
        <f t="shared" si="1"/>
        <v>0.9333333333333333</v>
      </c>
      <c r="I13" s="180">
        <f t="shared" si="1"/>
        <v>0.9666666666666667</v>
      </c>
      <c r="J13" s="64">
        <f t="shared" si="1"/>
        <v>0.7333333333333333</v>
      </c>
      <c r="K13" s="193">
        <f t="shared" si="1"/>
        <v>0.9666666666666667</v>
      </c>
      <c r="L13" s="186">
        <f>IF(COUNTIF($D$15:$D$54,"&gt;0")=0,"",L12/L11)</f>
        <v>0.6</v>
      </c>
      <c r="M13" s="193">
        <f>IF(COUNTIF($D$15:$D$54,"&gt;0")=0,"",M12/M11)</f>
        <v>0.9666666666666667</v>
      </c>
      <c r="N13" s="187">
        <f>IF(COUNTIF($D$15:$D$54,"&gt;0")=0,"",N12/N11)</f>
        <v>0.8666666666666667</v>
      </c>
      <c r="O13" s="200">
        <f>IF(COUNTIF($D$15:$D$54,"&gt;0")=0,"",O12/O11)</f>
        <v>0.9666666666666667</v>
      </c>
      <c r="P13" s="187">
        <f>IF(COUNTIF($D$15:$D$54,"&gt;0")=0,"",P12/P11)</f>
        <v>0.7333333333333334</v>
      </c>
      <c r="Q13" s="271" t="s">
        <v>106</v>
      </c>
      <c r="R13" s="271"/>
      <c r="S13" s="271"/>
      <c r="T13" s="272"/>
      <c r="W13" s="17"/>
      <c r="X13" s="18"/>
    </row>
    <row r="14" spans="1:24" ht="60.75" thickBot="1">
      <c r="A14" s="66" t="s">
        <v>1</v>
      </c>
      <c r="B14" s="67" t="s">
        <v>2</v>
      </c>
      <c r="C14" s="68" t="s">
        <v>10</v>
      </c>
      <c r="D14" s="178" t="s">
        <v>3</v>
      </c>
      <c r="E14" s="58">
        <v>1</v>
      </c>
      <c r="F14" s="59">
        <v>2</v>
      </c>
      <c r="G14" s="60">
        <v>3</v>
      </c>
      <c r="H14" s="188">
        <v>4</v>
      </c>
      <c r="I14" s="160">
        <v>5</v>
      </c>
      <c r="J14" s="175">
        <v>6</v>
      </c>
      <c r="K14" s="61">
        <v>7</v>
      </c>
      <c r="L14" s="62">
        <v>8</v>
      </c>
      <c r="M14" s="61">
        <v>9</v>
      </c>
      <c r="N14" s="188">
        <v>10</v>
      </c>
      <c r="O14" s="160">
        <v>11</v>
      </c>
      <c r="P14" s="188">
        <v>12</v>
      </c>
      <c r="Q14" s="19" t="s">
        <v>105</v>
      </c>
      <c r="R14" s="164" t="s">
        <v>107</v>
      </c>
      <c r="S14" s="164" t="s">
        <v>108</v>
      </c>
      <c r="T14" s="165" t="s">
        <v>109</v>
      </c>
      <c r="U14" s="19" t="s">
        <v>4</v>
      </c>
      <c r="V14" s="20" t="s">
        <v>117</v>
      </c>
      <c r="W14" s="21" t="s">
        <v>88</v>
      </c>
      <c r="X14" s="22" t="s">
        <v>87</v>
      </c>
    </row>
    <row r="15" spans="1:24" ht="15">
      <c r="A15" s="79">
        <v>1</v>
      </c>
      <c r="B15" s="80" t="s">
        <v>235</v>
      </c>
      <c r="C15" s="81"/>
      <c r="D15" s="82">
        <v>2</v>
      </c>
      <c r="E15" s="83">
        <v>1</v>
      </c>
      <c r="F15" s="84">
        <v>1</v>
      </c>
      <c r="G15" s="85">
        <v>1</v>
      </c>
      <c r="H15" s="189">
        <v>2</v>
      </c>
      <c r="I15" s="161">
        <v>1</v>
      </c>
      <c r="J15" s="84">
        <v>2</v>
      </c>
      <c r="K15" s="86">
        <v>1</v>
      </c>
      <c r="L15" s="87">
        <v>1</v>
      </c>
      <c r="M15" s="86">
        <v>1</v>
      </c>
      <c r="N15" s="189">
        <v>1</v>
      </c>
      <c r="O15" s="161">
        <v>1</v>
      </c>
      <c r="P15" s="189">
        <v>0</v>
      </c>
      <c r="Q15" s="166" t="str">
        <f>IF(SUM($D15)&gt;0,IF(SUM(E15:H15)&gt;=SUM(E$11:H$11)/2,"да","нет"),"")</f>
        <v>да</v>
      </c>
      <c r="R15" s="167" t="str">
        <f>IF(SUM($D15)&gt;0,IF(SUM(I15:K15)&gt;=SUM(I$11:K$11)/2,"да","нет"),"")</f>
        <v>да</v>
      </c>
      <c r="S15" s="167" t="str">
        <f>IF(SUM($D15)&gt;0,IF(SUM(L15:N15)&gt;=SUM(L$11:N$11)/2,"да","нет"),"")</f>
        <v>да</v>
      </c>
      <c r="T15" s="168" t="str">
        <f>IF(SUM($D15)&gt;0,IF(SUM(O15:P15)&gt;=SUM(O$11:P$11)/2,"да","нет"),"")</f>
        <v>нет</v>
      </c>
      <c r="U15" s="23">
        <f aca="true" t="shared" si="2" ref="U15:U54">IF(SUM(D15)&gt;0,SUM(E15:P15),"")</f>
        <v>13</v>
      </c>
      <c r="V15" s="24" t="str">
        <f aca="true" t="shared" si="3" ref="V15:V54">IF(SUM(D15)&gt;0,IF(U15&gt;=$U$7,$V$7,IF(U15&gt;=$U$8,$V$8,IF(U15&gt;=$U$9,$V$9,$V$10))),"")</f>
        <v>Повышенный</v>
      </c>
      <c r="W15" s="25" t="str">
        <f>IF(B15="","",IF(AND(SUM($D15)=0,COUNTA($E15:$P15)&gt;0),$D$57,IF(OR(E15&gt;E$11,F15&gt;F$11,G15&gt;G$11,H15&gt;H$11,I15&gt;I$11,J15&gt;J$11,K15&gt;K$11,L15&gt;L$11,M15&gt;M$11,N15&gt;N$11,O15&gt;O$11,P15&gt;P$11),$D$58,"нет")))</f>
        <v>нет</v>
      </c>
      <c r="X15" s="26">
        <f>IF(W15="","",IF(W15="нет",0,1))</f>
        <v>0</v>
      </c>
    </row>
    <row r="16" spans="1:24" ht="15">
      <c r="A16" s="88">
        <v>2</v>
      </c>
      <c r="B16" s="89" t="s">
        <v>236</v>
      </c>
      <c r="C16" s="90"/>
      <c r="D16" s="91"/>
      <c r="E16" s="92"/>
      <c r="F16" s="93"/>
      <c r="G16" s="94"/>
      <c r="H16" s="190"/>
      <c r="I16" s="162"/>
      <c r="J16" s="93"/>
      <c r="K16" s="95"/>
      <c r="L16" s="96"/>
      <c r="M16" s="95"/>
      <c r="N16" s="190"/>
      <c r="O16" s="162"/>
      <c r="P16" s="190"/>
      <c r="Q16" s="169">
        <f aca="true" t="shared" si="4" ref="Q16:Q54">IF(SUM($D16)&gt;0,IF(SUM(E16:H16)&gt;=SUM(E$11:H$11)/2,"да","нет"),"")</f>
      </c>
      <c r="R16" s="170">
        <f aca="true" t="shared" si="5" ref="R16:R54">IF(SUM($D16)&gt;0,IF(SUM(I16:K16)&gt;=SUM(I$11:K$11)/2,"да","нет"),"")</f>
      </c>
      <c r="S16" s="170">
        <f aca="true" t="shared" si="6" ref="S16:S54">IF(SUM($D16)&gt;0,IF(SUM(L16:N16)&gt;=SUM(L$11:N$11)/2,"да","нет"),"")</f>
      </c>
      <c r="T16" s="171">
        <f aca="true" t="shared" si="7" ref="T16:T54">IF(SUM($D16)&gt;0,IF(SUM(O16:P16)&gt;=SUM(O$11:P$11)/2,"да","нет"),"")</f>
      </c>
      <c r="U16" s="27">
        <f t="shared" si="2"/>
      </c>
      <c r="V16" s="28">
        <f t="shared" si="3"/>
      </c>
      <c r="W16" s="29" t="str">
        <f aca="true" t="shared" si="8" ref="W16:W54">IF(B16="","",IF(AND(SUM($D16)=0,COUNTA($E16:$P16)&gt;0),$D$57,IF(OR(E16&gt;E$11,F16&gt;F$11,G16&gt;G$11,H16&gt;H$11,I16&gt;I$11,J16&gt;J$11,K16&gt;K$11,L16&gt;L$11,M16&gt;M$11,N16&gt;N$11,O16&gt;O$11,P16&gt;P$11),$D$58,"нет")))</f>
        <v>нет</v>
      </c>
      <c r="X16" s="30">
        <f aca="true" t="shared" si="9" ref="X16:X39">IF(W16="","",IF(W16="нет",0,1))</f>
        <v>0</v>
      </c>
    </row>
    <row r="17" spans="1:24" ht="15">
      <c r="A17" s="88">
        <v>3</v>
      </c>
      <c r="B17" s="89" t="s">
        <v>237</v>
      </c>
      <c r="C17" s="90"/>
      <c r="D17" s="91">
        <v>3</v>
      </c>
      <c r="E17" s="92">
        <v>1</v>
      </c>
      <c r="F17" s="93">
        <v>1</v>
      </c>
      <c r="G17" s="94">
        <v>1</v>
      </c>
      <c r="H17" s="190">
        <v>2</v>
      </c>
      <c r="I17" s="162">
        <v>1</v>
      </c>
      <c r="J17" s="93">
        <v>1</v>
      </c>
      <c r="K17" s="95">
        <v>1</v>
      </c>
      <c r="L17" s="96">
        <v>1</v>
      </c>
      <c r="M17" s="95">
        <v>1</v>
      </c>
      <c r="N17" s="190">
        <v>1</v>
      </c>
      <c r="O17" s="162">
        <v>1</v>
      </c>
      <c r="P17" s="190">
        <v>2</v>
      </c>
      <c r="Q17" s="169" t="str">
        <f t="shared" si="4"/>
        <v>да</v>
      </c>
      <c r="R17" s="170" t="str">
        <f t="shared" si="5"/>
        <v>да</v>
      </c>
      <c r="S17" s="170" t="str">
        <f t="shared" si="6"/>
        <v>да</v>
      </c>
      <c r="T17" s="171" t="str">
        <f t="shared" si="7"/>
        <v>да</v>
      </c>
      <c r="U17" s="27">
        <f t="shared" si="2"/>
        <v>14</v>
      </c>
      <c r="V17" s="28" t="str">
        <f t="shared" si="3"/>
        <v>Повышенный</v>
      </c>
      <c r="W17" s="29" t="str">
        <f t="shared" si="8"/>
        <v>нет</v>
      </c>
      <c r="X17" s="30">
        <f t="shared" si="9"/>
        <v>0</v>
      </c>
    </row>
    <row r="18" spans="1:24" ht="15">
      <c r="A18" s="88">
        <v>4</v>
      </c>
      <c r="B18" s="89" t="s">
        <v>238</v>
      </c>
      <c r="C18" s="90"/>
      <c r="D18" s="91">
        <v>2</v>
      </c>
      <c r="E18" s="92">
        <v>1</v>
      </c>
      <c r="F18" s="93">
        <v>0</v>
      </c>
      <c r="G18" s="94">
        <v>1</v>
      </c>
      <c r="H18" s="190">
        <v>2</v>
      </c>
      <c r="I18" s="162">
        <v>1</v>
      </c>
      <c r="J18" s="93">
        <v>2</v>
      </c>
      <c r="K18" s="95">
        <v>1</v>
      </c>
      <c r="L18" s="96">
        <v>2</v>
      </c>
      <c r="M18" s="95">
        <v>1</v>
      </c>
      <c r="N18" s="190">
        <v>1</v>
      </c>
      <c r="O18" s="162">
        <v>1</v>
      </c>
      <c r="P18" s="190">
        <v>2</v>
      </c>
      <c r="Q18" s="169" t="str">
        <f t="shared" si="4"/>
        <v>да</v>
      </c>
      <c r="R18" s="170" t="str">
        <f t="shared" si="5"/>
        <v>да</v>
      </c>
      <c r="S18" s="170" t="str">
        <f t="shared" si="6"/>
        <v>да</v>
      </c>
      <c r="T18" s="171" t="str">
        <f t="shared" si="7"/>
        <v>да</v>
      </c>
      <c r="U18" s="27">
        <f t="shared" si="2"/>
        <v>15</v>
      </c>
      <c r="V18" s="28" t="str">
        <f t="shared" si="3"/>
        <v>Повышенный</v>
      </c>
      <c r="W18" s="29" t="str">
        <f t="shared" si="8"/>
        <v>нет</v>
      </c>
      <c r="X18" s="30">
        <f t="shared" si="9"/>
        <v>0</v>
      </c>
    </row>
    <row r="19" spans="1:24" ht="15.75" thickBot="1">
      <c r="A19" s="97">
        <v>5</v>
      </c>
      <c r="B19" s="98" t="s">
        <v>239</v>
      </c>
      <c r="C19" s="99"/>
      <c r="D19" s="100">
        <v>1</v>
      </c>
      <c r="E19" s="101">
        <v>1</v>
      </c>
      <c r="F19" s="102">
        <v>1</v>
      </c>
      <c r="G19" s="103">
        <v>1</v>
      </c>
      <c r="H19" s="191">
        <v>2</v>
      </c>
      <c r="I19" s="163">
        <v>1</v>
      </c>
      <c r="J19" s="102">
        <v>2</v>
      </c>
      <c r="K19" s="104">
        <v>1</v>
      </c>
      <c r="L19" s="105">
        <v>1</v>
      </c>
      <c r="M19" s="104">
        <v>1</v>
      </c>
      <c r="N19" s="191">
        <v>1</v>
      </c>
      <c r="O19" s="163">
        <v>1</v>
      </c>
      <c r="P19" s="191">
        <v>3</v>
      </c>
      <c r="Q19" s="172" t="str">
        <f t="shared" si="4"/>
        <v>да</v>
      </c>
      <c r="R19" s="173" t="str">
        <f t="shared" si="5"/>
        <v>да</v>
      </c>
      <c r="S19" s="173" t="str">
        <f t="shared" si="6"/>
        <v>да</v>
      </c>
      <c r="T19" s="174" t="str">
        <f t="shared" si="7"/>
        <v>да</v>
      </c>
      <c r="U19" s="31">
        <f t="shared" si="2"/>
        <v>16</v>
      </c>
      <c r="V19" s="32" t="str">
        <f t="shared" si="3"/>
        <v>Высокий</v>
      </c>
      <c r="W19" s="33" t="str">
        <f t="shared" si="8"/>
        <v>нет</v>
      </c>
      <c r="X19" s="34">
        <f t="shared" si="9"/>
        <v>0</v>
      </c>
    </row>
    <row r="20" spans="1:24" ht="15">
      <c r="A20" s="106">
        <v>6</v>
      </c>
      <c r="B20" s="80" t="s">
        <v>240</v>
      </c>
      <c r="C20" s="81"/>
      <c r="D20" s="82" t="s">
        <v>83</v>
      </c>
      <c r="E20" s="83"/>
      <c r="F20" s="84"/>
      <c r="G20" s="85"/>
      <c r="H20" s="189"/>
      <c r="I20" s="161"/>
      <c r="J20" s="84"/>
      <c r="K20" s="86"/>
      <c r="L20" s="87"/>
      <c r="M20" s="86"/>
      <c r="N20" s="189"/>
      <c r="O20" s="161"/>
      <c r="P20" s="189"/>
      <c r="Q20" s="166">
        <f t="shared" si="4"/>
      </c>
      <c r="R20" s="167">
        <f t="shared" si="5"/>
      </c>
      <c r="S20" s="167">
        <f t="shared" si="6"/>
      </c>
      <c r="T20" s="168">
        <f t="shared" si="7"/>
      </c>
      <c r="U20" s="35">
        <f t="shared" si="2"/>
      </c>
      <c r="V20" s="36">
        <f t="shared" si="3"/>
      </c>
      <c r="W20" s="25" t="str">
        <f t="shared" si="8"/>
        <v>нет</v>
      </c>
      <c r="X20" s="26">
        <f t="shared" si="9"/>
        <v>0</v>
      </c>
    </row>
    <row r="21" spans="1:24" ht="15">
      <c r="A21" s="88">
        <v>7</v>
      </c>
      <c r="B21" s="89" t="s">
        <v>241</v>
      </c>
      <c r="C21" s="90"/>
      <c r="D21" s="91">
        <v>3</v>
      </c>
      <c r="E21" s="92">
        <v>1</v>
      </c>
      <c r="F21" s="93">
        <v>1</v>
      </c>
      <c r="G21" s="94">
        <v>1</v>
      </c>
      <c r="H21" s="190">
        <v>2</v>
      </c>
      <c r="I21" s="162">
        <v>1</v>
      </c>
      <c r="J21" s="93">
        <v>1</v>
      </c>
      <c r="K21" s="95">
        <v>1</v>
      </c>
      <c r="L21" s="96">
        <v>1</v>
      </c>
      <c r="M21" s="95">
        <v>1</v>
      </c>
      <c r="N21" s="190">
        <v>1</v>
      </c>
      <c r="O21" s="162">
        <v>1</v>
      </c>
      <c r="P21" s="190">
        <v>2</v>
      </c>
      <c r="Q21" s="169" t="str">
        <f t="shared" si="4"/>
        <v>да</v>
      </c>
      <c r="R21" s="170" t="str">
        <f t="shared" si="5"/>
        <v>да</v>
      </c>
      <c r="S21" s="170" t="str">
        <f t="shared" si="6"/>
        <v>да</v>
      </c>
      <c r="T21" s="171" t="str">
        <f t="shared" si="7"/>
        <v>да</v>
      </c>
      <c r="U21" s="27">
        <f t="shared" si="2"/>
        <v>14</v>
      </c>
      <c r="V21" s="28" t="str">
        <f t="shared" si="3"/>
        <v>Повышенный</v>
      </c>
      <c r="W21" s="29" t="str">
        <f t="shared" si="8"/>
        <v>нет</v>
      </c>
      <c r="X21" s="30">
        <f t="shared" si="9"/>
        <v>0</v>
      </c>
    </row>
    <row r="22" spans="1:24" ht="15">
      <c r="A22" s="88">
        <v>8</v>
      </c>
      <c r="B22" s="89" t="s">
        <v>242</v>
      </c>
      <c r="C22" s="90"/>
      <c r="D22" s="91">
        <v>4</v>
      </c>
      <c r="E22" s="92">
        <v>1</v>
      </c>
      <c r="F22" s="93">
        <v>1</v>
      </c>
      <c r="G22" s="94">
        <v>1</v>
      </c>
      <c r="H22" s="190">
        <v>2</v>
      </c>
      <c r="I22" s="162">
        <v>1</v>
      </c>
      <c r="J22" s="93">
        <v>2</v>
      </c>
      <c r="K22" s="95">
        <v>1</v>
      </c>
      <c r="L22" s="96">
        <v>2</v>
      </c>
      <c r="M22" s="95">
        <v>1</v>
      </c>
      <c r="N22" s="190">
        <v>0</v>
      </c>
      <c r="O22" s="162">
        <v>1</v>
      </c>
      <c r="P22" s="190">
        <v>3</v>
      </c>
      <c r="Q22" s="169" t="str">
        <f t="shared" si="4"/>
        <v>да</v>
      </c>
      <c r="R22" s="170" t="str">
        <f t="shared" si="5"/>
        <v>да</v>
      </c>
      <c r="S22" s="170" t="str">
        <f t="shared" si="6"/>
        <v>да</v>
      </c>
      <c r="T22" s="171" t="str">
        <f t="shared" si="7"/>
        <v>да</v>
      </c>
      <c r="U22" s="27">
        <f t="shared" si="2"/>
        <v>16</v>
      </c>
      <c r="V22" s="28" t="str">
        <f t="shared" si="3"/>
        <v>Высокий</v>
      </c>
      <c r="W22" s="29" t="str">
        <f t="shared" si="8"/>
        <v>нет</v>
      </c>
      <c r="X22" s="30">
        <f t="shared" si="9"/>
        <v>0</v>
      </c>
    </row>
    <row r="23" spans="1:24" ht="15">
      <c r="A23" s="88">
        <v>9</v>
      </c>
      <c r="B23" s="89" t="s">
        <v>243</v>
      </c>
      <c r="C23" s="90"/>
      <c r="D23" s="91" t="s">
        <v>83</v>
      </c>
      <c r="E23" s="92"/>
      <c r="F23" s="93"/>
      <c r="G23" s="94"/>
      <c r="H23" s="190"/>
      <c r="I23" s="162"/>
      <c r="J23" s="93"/>
      <c r="K23" s="95"/>
      <c r="L23" s="96"/>
      <c r="M23" s="95"/>
      <c r="N23" s="190"/>
      <c r="O23" s="162"/>
      <c r="P23" s="190"/>
      <c r="Q23" s="169">
        <f t="shared" si="4"/>
      </c>
      <c r="R23" s="170">
        <f t="shared" si="5"/>
      </c>
      <c r="S23" s="170">
        <f t="shared" si="6"/>
      </c>
      <c r="T23" s="171">
        <f t="shared" si="7"/>
      </c>
      <c r="U23" s="27">
        <f t="shared" si="2"/>
      </c>
      <c r="V23" s="28">
        <f t="shared" si="3"/>
      </c>
      <c r="W23" s="29" t="str">
        <f t="shared" si="8"/>
        <v>нет</v>
      </c>
      <c r="X23" s="30">
        <f t="shared" si="9"/>
        <v>0</v>
      </c>
    </row>
    <row r="24" spans="1:24" ht="15.75" thickBot="1">
      <c r="A24" s="107">
        <v>10</v>
      </c>
      <c r="B24" s="98" t="s">
        <v>244</v>
      </c>
      <c r="C24" s="99"/>
      <c r="D24" s="100">
        <v>2</v>
      </c>
      <c r="E24" s="101">
        <v>1</v>
      </c>
      <c r="F24" s="102">
        <v>1</v>
      </c>
      <c r="G24" s="103">
        <v>1</v>
      </c>
      <c r="H24" s="191">
        <v>2</v>
      </c>
      <c r="I24" s="163">
        <v>1</v>
      </c>
      <c r="J24" s="102">
        <v>2</v>
      </c>
      <c r="K24" s="104">
        <v>1</v>
      </c>
      <c r="L24" s="105">
        <v>2</v>
      </c>
      <c r="M24" s="104">
        <v>1</v>
      </c>
      <c r="N24" s="191">
        <v>1</v>
      </c>
      <c r="O24" s="163">
        <v>1</v>
      </c>
      <c r="P24" s="191">
        <v>0</v>
      </c>
      <c r="Q24" s="172" t="str">
        <f t="shared" si="4"/>
        <v>да</v>
      </c>
      <c r="R24" s="173" t="str">
        <f t="shared" si="5"/>
        <v>да</v>
      </c>
      <c r="S24" s="173" t="str">
        <f t="shared" si="6"/>
        <v>да</v>
      </c>
      <c r="T24" s="174" t="str">
        <f t="shared" si="7"/>
        <v>нет</v>
      </c>
      <c r="U24" s="37">
        <f t="shared" si="2"/>
        <v>14</v>
      </c>
      <c r="V24" s="38" t="str">
        <f t="shared" si="3"/>
        <v>Повышенный</v>
      </c>
      <c r="W24" s="33" t="str">
        <f t="shared" si="8"/>
        <v>нет</v>
      </c>
      <c r="X24" s="34">
        <f t="shared" si="9"/>
        <v>0</v>
      </c>
    </row>
    <row r="25" spans="1:24" ht="15">
      <c r="A25" s="79">
        <v>11</v>
      </c>
      <c r="B25" s="80" t="s">
        <v>245</v>
      </c>
      <c r="C25" s="81"/>
      <c r="D25" s="82">
        <v>2</v>
      </c>
      <c r="E25" s="83">
        <v>1</v>
      </c>
      <c r="F25" s="84">
        <v>1</v>
      </c>
      <c r="G25" s="85">
        <v>1</v>
      </c>
      <c r="H25" s="189">
        <v>1</v>
      </c>
      <c r="I25" s="161">
        <v>1</v>
      </c>
      <c r="J25" s="84">
        <v>0</v>
      </c>
      <c r="K25" s="86">
        <v>1</v>
      </c>
      <c r="L25" s="87">
        <v>0</v>
      </c>
      <c r="M25" s="86">
        <v>1</v>
      </c>
      <c r="N25" s="189">
        <v>0</v>
      </c>
      <c r="O25" s="161">
        <v>0</v>
      </c>
      <c r="P25" s="189">
        <v>0</v>
      </c>
      <c r="Q25" s="166" t="str">
        <f t="shared" si="4"/>
        <v>да</v>
      </c>
      <c r="R25" s="167" t="str">
        <f t="shared" si="5"/>
        <v>да</v>
      </c>
      <c r="S25" s="167" t="str">
        <f t="shared" si="6"/>
        <v>нет</v>
      </c>
      <c r="T25" s="168" t="str">
        <f t="shared" si="7"/>
        <v>нет</v>
      </c>
      <c r="U25" s="23">
        <f t="shared" si="2"/>
        <v>7</v>
      </c>
      <c r="V25" s="24" t="str">
        <f t="shared" si="3"/>
        <v>Базовый</v>
      </c>
      <c r="W25" s="25" t="str">
        <f t="shared" si="8"/>
        <v>нет</v>
      </c>
      <c r="X25" s="26">
        <f t="shared" si="9"/>
        <v>0</v>
      </c>
    </row>
    <row r="26" spans="1:24" ht="15">
      <c r="A26" s="88">
        <v>12</v>
      </c>
      <c r="B26" s="89" t="s">
        <v>246</v>
      </c>
      <c r="C26" s="90"/>
      <c r="D26" s="91">
        <v>1</v>
      </c>
      <c r="E26" s="92">
        <v>1</v>
      </c>
      <c r="F26" s="93">
        <v>1</v>
      </c>
      <c r="G26" s="94">
        <v>1</v>
      </c>
      <c r="H26" s="190">
        <v>2</v>
      </c>
      <c r="I26" s="162">
        <v>1</v>
      </c>
      <c r="J26" s="93">
        <v>2</v>
      </c>
      <c r="K26" s="95">
        <v>1</v>
      </c>
      <c r="L26" s="96">
        <v>1</v>
      </c>
      <c r="M26" s="95">
        <v>1</v>
      </c>
      <c r="N26" s="190">
        <v>1</v>
      </c>
      <c r="O26" s="162">
        <v>1</v>
      </c>
      <c r="P26" s="190">
        <v>2</v>
      </c>
      <c r="Q26" s="169" t="str">
        <f t="shared" si="4"/>
        <v>да</v>
      </c>
      <c r="R26" s="170" t="str">
        <f t="shared" si="5"/>
        <v>да</v>
      </c>
      <c r="S26" s="170" t="str">
        <f t="shared" si="6"/>
        <v>да</v>
      </c>
      <c r="T26" s="171" t="str">
        <f t="shared" si="7"/>
        <v>да</v>
      </c>
      <c r="U26" s="27">
        <f t="shared" si="2"/>
        <v>15</v>
      </c>
      <c r="V26" s="28" t="str">
        <f t="shared" si="3"/>
        <v>Повышенный</v>
      </c>
      <c r="W26" s="29" t="str">
        <f t="shared" si="8"/>
        <v>нет</v>
      </c>
      <c r="X26" s="30">
        <f t="shared" si="9"/>
        <v>0</v>
      </c>
    </row>
    <row r="27" spans="1:24" ht="15">
      <c r="A27" s="88">
        <v>13</v>
      </c>
      <c r="B27" s="89" t="s">
        <v>247</v>
      </c>
      <c r="C27" s="90"/>
      <c r="D27" s="91">
        <v>4</v>
      </c>
      <c r="E27" s="92">
        <v>1</v>
      </c>
      <c r="F27" s="93">
        <v>1</v>
      </c>
      <c r="G27" s="94">
        <v>1</v>
      </c>
      <c r="H27" s="190">
        <v>2</v>
      </c>
      <c r="I27" s="162">
        <v>1</v>
      </c>
      <c r="J27" s="93">
        <v>1</v>
      </c>
      <c r="K27" s="95">
        <v>1</v>
      </c>
      <c r="L27" s="96">
        <v>1</v>
      </c>
      <c r="M27" s="95">
        <v>1</v>
      </c>
      <c r="N27" s="190">
        <v>1</v>
      </c>
      <c r="O27" s="162">
        <v>1</v>
      </c>
      <c r="P27" s="190">
        <v>3</v>
      </c>
      <c r="Q27" s="169" t="str">
        <f t="shared" si="4"/>
        <v>да</v>
      </c>
      <c r="R27" s="170" t="str">
        <f t="shared" si="5"/>
        <v>да</v>
      </c>
      <c r="S27" s="170" t="str">
        <f t="shared" si="6"/>
        <v>да</v>
      </c>
      <c r="T27" s="171" t="str">
        <f t="shared" si="7"/>
        <v>да</v>
      </c>
      <c r="U27" s="27">
        <f t="shared" si="2"/>
        <v>15</v>
      </c>
      <c r="V27" s="28" t="str">
        <f t="shared" si="3"/>
        <v>Повышенный</v>
      </c>
      <c r="W27" s="29" t="str">
        <f t="shared" si="8"/>
        <v>нет</v>
      </c>
      <c r="X27" s="30">
        <f t="shared" si="9"/>
        <v>0</v>
      </c>
    </row>
    <row r="28" spans="1:24" ht="15">
      <c r="A28" s="88">
        <v>14</v>
      </c>
      <c r="B28" s="89" t="s">
        <v>248</v>
      </c>
      <c r="C28" s="90"/>
      <c r="D28" s="91">
        <v>3</v>
      </c>
      <c r="E28" s="92">
        <v>1</v>
      </c>
      <c r="F28" s="93">
        <v>1</v>
      </c>
      <c r="G28" s="94">
        <v>1</v>
      </c>
      <c r="H28" s="190">
        <v>2</v>
      </c>
      <c r="I28" s="162">
        <v>1</v>
      </c>
      <c r="J28" s="93">
        <v>1</v>
      </c>
      <c r="K28" s="95">
        <v>1</v>
      </c>
      <c r="L28" s="96">
        <v>1</v>
      </c>
      <c r="M28" s="95">
        <v>1</v>
      </c>
      <c r="N28" s="190">
        <v>1</v>
      </c>
      <c r="O28" s="162">
        <v>1</v>
      </c>
      <c r="P28" s="190">
        <v>3</v>
      </c>
      <c r="Q28" s="169" t="str">
        <f t="shared" si="4"/>
        <v>да</v>
      </c>
      <c r="R28" s="170" t="str">
        <f t="shared" si="5"/>
        <v>да</v>
      </c>
      <c r="S28" s="170" t="str">
        <f t="shared" si="6"/>
        <v>да</v>
      </c>
      <c r="T28" s="171" t="str">
        <f t="shared" si="7"/>
        <v>да</v>
      </c>
      <c r="U28" s="27">
        <f t="shared" si="2"/>
        <v>15</v>
      </c>
      <c r="V28" s="28" t="str">
        <f t="shared" si="3"/>
        <v>Повышенный</v>
      </c>
      <c r="W28" s="29" t="str">
        <f t="shared" si="8"/>
        <v>нет</v>
      </c>
      <c r="X28" s="30">
        <f t="shared" si="9"/>
        <v>0</v>
      </c>
    </row>
    <row r="29" spans="1:24" ht="15.75" thickBot="1">
      <c r="A29" s="97">
        <v>15</v>
      </c>
      <c r="B29" s="98" t="s">
        <v>249</v>
      </c>
      <c r="C29" s="99"/>
      <c r="D29" s="100">
        <v>4</v>
      </c>
      <c r="E29" s="101">
        <v>1</v>
      </c>
      <c r="F29" s="102">
        <v>1</v>
      </c>
      <c r="G29" s="103">
        <v>1</v>
      </c>
      <c r="H29" s="191">
        <v>2</v>
      </c>
      <c r="I29" s="163">
        <v>1</v>
      </c>
      <c r="J29" s="102">
        <v>1</v>
      </c>
      <c r="K29" s="104">
        <v>1</v>
      </c>
      <c r="L29" s="105">
        <v>1</v>
      </c>
      <c r="M29" s="104">
        <v>1</v>
      </c>
      <c r="N29" s="191">
        <v>1</v>
      </c>
      <c r="O29" s="163">
        <v>1</v>
      </c>
      <c r="P29" s="191">
        <v>3</v>
      </c>
      <c r="Q29" s="172" t="str">
        <f t="shared" si="4"/>
        <v>да</v>
      </c>
      <c r="R29" s="173" t="str">
        <f t="shared" si="5"/>
        <v>да</v>
      </c>
      <c r="S29" s="173" t="str">
        <f t="shared" si="6"/>
        <v>да</v>
      </c>
      <c r="T29" s="174" t="str">
        <f t="shared" si="7"/>
        <v>да</v>
      </c>
      <c r="U29" s="31">
        <f t="shared" si="2"/>
        <v>15</v>
      </c>
      <c r="V29" s="32" t="str">
        <f t="shared" si="3"/>
        <v>Повышенный</v>
      </c>
      <c r="W29" s="33" t="str">
        <f t="shared" si="8"/>
        <v>нет</v>
      </c>
      <c r="X29" s="34">
        <f t="shared" si="9"/>
        <v>0</v>
      </c>
    </row>
    <row r="30" spans="1:24" ht="15">
      <c r="A30" s="106">
        <v>16</v>
      </c>
      <c r="B30" s="80" t="s">
        <v>250</v>
      </c>
      <c r="C30" s="81"/>
      <c r="D30" s="82">
        <v>4</v>
      </c>
      <c r="E30" s="83">
        <v>1</v>
      </c>
      <c r="F30" s="84">
        <v>1</v>
      </c>
      <c r="G30" s="85">
        <v>1</v>
      </c>
      <c r="H30" s="189">
        <v>2</v>
      </c>
      <c r="I30" s="161">
        <v>1</v>
      </c>
      <c r="J30" s="84">
        <v>2</v>
      </c>
      <c r="K30" s="86">
        <v>1</v>
      </c>
      <c r="L30" s="87">
        <v>1</v>
      </c>
      <c r="M30" s="86">
        <v>1</v>
      </c>
      <c r="N30" s="189">
        <v>1</v>
      </c>
      <c r="O30" s="161">
        <v>1</v>
      </c>
      <c r="P30" s="189">
        <v>2</v>
      </c>
      <c r="Q30" s="166" t="str">
        <f t="shared" si="4"/>
        <v>да</v>
      </c>
      <c r="R30" s="167" t="str">
        <f t="shared" si="5"/>
        <v>да</v>
      </c>
      <c r="S30" s="167" t="str">
        <f t="shared" si="6"/>
        <v>да</v>
      </c>
      <c r="T30" s="168" t="str">
        <f t="shared" si="7"/>
        <v>да</v>
      </c>
      <c r="U30" s="35">
        <f t="shared" si="2"/>
        <v>15</v>
      </c>
      <c r="V30" s="36" t="str">
        <f t="shared" si="3"/>
        <v>Повышенный</v>
      </c>
      <c r="W30" s="25" t="str">
        <f t="shared" si="8"/>
        <v>нет</v>
      </c>
      <c r="X30" s="26">
        <f t="shared" si="9"/>
        <v>0</v>
      </c>
    </row>
    <row r="31" spans="1:24" ht="15">
      <c r="A31" s="88">
        <v>17</v>
      </c>
      <c r="B31" s="89" t="s">
        <v>251</v>
      </c>
      <c r="C31" s="90"/>
      <c r="D31" s="91">
        <v>1</v>
      </c>
      <c r="E31" s="92">
        <v>1</v>
      </c>
      <c r="F31" s="93">
        <v>1</v>
      </c>
      <c r="G31" s="94">
        <v>1</v>
      </c>
      <c r="H31" s="190">
        <v>2</v>
      </c>
      <c r="I31" s="162">
        <v>1</v>
      </c>
      <c r="J31" s="93">
        <v>2</v>
      </c>
      <c r="K31" s="95">
        <v>1</v>
      </c>
      <c r="L31" s="96">
        <v>1</v>
      </c>
      <c r="M31" s="95">
        <v>1</v>
      </c>
      <c r="N31" s="190">
        <v>1</v>
      </c>
      <c r="O31" s="162">
        <v>1</v>
      </c>
      <c r="P31" s="190">
        <v>3</v>
      </c>
      <c r="Q31" s="169" t="str">
        <f t="shared" si="4"/>
        <v>да</v>
      </c>
      <c r="R31" s="170" t="str">
        <f t="shared" si="5"/>
        <v>да</v>
      </c>
      <c r="S31" s="170" t="str">
        <f t="shared" si="6"/>
        <v>да</v>
      </c>
      <c r="T31" s="171" t="str">
        <f t="shared" si="7"/>
        <v>да</v>
      </c>
      <c r="U31" s="27">
        <f t="shared" si="2"/>
        <v>16</v>
      </c>
      <c r="V31" s="28" t="str">
        <f t="shared" si="3"/>
        <v>Высокий</v>
      </c>
      <c r="W31" s="29" t="str">
        <f t="shared" si="8"/>
        <v>нет</v>
      </c>
      <c r="X31" s="30">
        <f t="shared" si="9"/>
        <v>0</v>
      </c>
    </row>
    <row r="32" spans="1:24" ht="15">
      <c r="A32" s="88">
        <v>18</v>
      </c>
      <c r="B32" s="89" t="s">
        <v>252</v>
      </c>
      <c r="C32" s="90"/>
      <c r="D32" s="91">
        <v>3</v>
      </c>
      <c r="E32" s="92">
        <v>1</v>
      </c>
      <c r="F32" s="93">
        <v>1</v>
      </c>
      <c r="G32" s="94">
        <v>1</v>
      </c>
      <c r="H32" s="190">
        <v>1</v>
      </c>
      <c r="I32" s="162">
        <v>1</v>
      </c>
      <c r="J32" s="93">
        <v>1</v>
      </c>
      <c r="K32" s="95">
        <v>1</v>
      </c>
      <c r="L32" s="96">
        <v>1</v>
      </c>
      <c r="M32" s="95">
        <v>1</v>
      </c>
      <c r="N32" s="190">
        <v>1</v>
      </c>
      <c r="O32" s="162">
        <v>1</v>
      </c>
      <c r="P32" s="190">
        <v>3</v>
      </c>
      <c r="Q32" s="169" t="str">
        <f t="shared" si="4"/>
        <v>да</v>
      </c>
      <c r="R32" s="170" t="str">
        <f t="shared" si="5"/>
        <v>да</v>
      </c>
      <c r="S32" s="170" t="str">
        <f t="shared" si="6"/>
        <v>да</v>
      </c>
      <c r="T32" s="171" t="str">
        <f t="shared" si="7"/>
        <v>да</v>
      </c>
      <c r="U32" s="27">
        <f t="shared" si="2"/>
        <v>14</v>
      </c>
      <c r="V32" s="28" t="str">
        <f t="shared" si="3"/>
        <v>Повышенный</v>
      </c>
      <c r="W32" s="29" t="str">
        <f t="shared" si="8"/>
        <v>нет</v>
      </c>
      <c r="X32" s="30">
        <f t="shared" si="9"/>
        <v>0</v>
      </c>
    </row>
    <row r="33" spans="1:24" ht="15">
      <c r="A33" s="88">
        <v>19</v>
      </c>
      <c r="B33" s="89" t="s">
        <v>253</v>
      </c>
      <c r="C33" s="90"/>
      <c r="D33" s="91">
        <v>3</v>
      </c>
      <c r="E33" s="92">
        <v>1</v>
      </c>
      <c r="F33" s="93">
        <v>1</v>
      </c>
      <c r="G33" s="94">
        <v>1</v>
      </c>
      <c r="H33" s="190">
        <v>1</v>
      </c>
      <c r="I33" s="162">
        <v>1</v>
      </c>
      <c r="J33" s="93">
        <v>1</v>
      </c>
      <c r="K33" s="95">
        <v>1</v>
      </c>
      <c r="L33" s="96">
        <v>1</v>
      </c>
      <c r="M33" s="95">
        <v>1</v>
      </c>
      <c r="N33" s="190">
        <v>1</v>
      </c>
      <c r="O33" s="162">
        <v>1</v>
      </c>
      <c r="P33" s="190">
        <v>3</v>
      </c>
      <c r="Q33" s="169" t="str">
        <f t="shared" si="4"/>
        <v>да</v>
      </c>
      <c r="R33" s="170" t="str">
        <f t="shared" si="5"/>
        <v>да</v>
      </c>
      <c r="S33" s="170" t="str">
        <f t="shared" si="6"/>
        <v>да</v>
      </c>
      <c r="T33" s="171" t="str">
        <f t="shared" si="7"/>
        <v>да</v>
      </c>
      <c r="U33" s="27">
        <f t="shared" si="2"/>
        <v>14</v>
      </c>
      <c r="V33" s="28" t="str">
        <f t="shared" si="3"/>
        <v>Повышенный</v>
      </c>
      <c r="W33" s="29" t="str">
        <f t="shared" si="8"/>
        <v>нет</v>
      </c>
      <c r="X33" s="30">
        <f t="shared" si="9"/>
        <v>0</v>
      </c>
    </row>
    <row r="34" spans="1:24" ht="15.75" thickBot="1">
      <c r="A34" s="107">
        <v>20</v>
      </c>
      <c r="B34" s="98" t="s">
        <v>254</v>
      </c>
      <c r="C34" s="99"/>
      <c r="D34" s="100">
        <v>3</v>
      </c>
      <c r="E34" s="101">
        <v>1</v>
      </c>
      <c r="F34" s="102">
        <v>0</v>
      </c>
      <c r="G34" s="103">
        <v>1</v>
      </c>
      <c r="H34" s="191">
        <v>2</v>
      </c>
      <c r="I34" s="163">
        <v>1</v>
      </c>
      <c r="J34" s="102">
        <v>0</v>
      </c>
      <c r="K34" s="104">
        <v>1</v>
      </c>
      <c r="L34" s="105">
        <v>1</v>
      </c>
      <c r="M34" s="104">
        <v>1</v>
      </c>
      <c r="N34" s="191">
        <v>1</v>
      </c>
      <c r="O34" s="163">
        <v>1</v>
      </c>
      <c r="P34" s="191">
        <v>3</v>
      </c>
      <c r="Q34" s="172" t="str">
        <f t="shared" si="4"/>
        <v>да</v>
      </c>
      <c r="R34" s="173" t="str">
        <f t="shared" si="5"/>
        <v>да</v>
      </c>
      <c r="S34" s="173" t="str">
        <f t="shared" si="6"/>
        <v>да</v>
      </c>
      <c r="T34" s="174" t="str">
        <f t="shared" si="7"/>
        <v>да</v>
      </c>
      <c r="U34" s="37">
        <f t="shared" si="2"/>
        <v>13</v>
      </c>
      <c r="V34" s="38" t="str">
        <f t="shared" si="3"/>
        <v>Повышенный</v>
      </c>
      <c r="W34" s="33" t="str">
        <f t="shared" si="8"/>
        <v>нет</v>
      </c>
      <c r="X34" s="34">
        <f t="shared" si="9"/>
        <v>0</v>
      </c>
    </row>
    <row r="35" spans="1:24" ht="15">
      <c r="A35" s="79">
        <v>21</v>
      </c>
      <c r="B35" s="80" t="s">
        <v>255</v>
      </c>
      <c r="C35" s="81"/>
      <c r="D35" s="82">
        <v>4</v>
      </c>
      <c r="E35" s="83">
        <v>1</v>
      </c>
      <c r="F35" s="84">
        <v>1</v>
      </c>
      <c r="G35" s="85">
        <v>1</v>
      </c>
      <c r="H35" s="189">
        <v>2</v>
      </c>
      <c r="I35" s="161">
        <v>1</v>
      </c>
      <c r="J35" s="84">
        <v>2</v>
      </c>
      <c r="K35" s="86">
        <v>1</v>
      </c>
      <c r="L35" s="87">
        <v>1</v>
      </c>
      <c r="M35" s="86">
        <v>1</v>
      </c>
      <c r="N35" s="189">
        <v>1</v>
      </c>
      <c r="O35" s="161">
        <v>1</v>
      </c>
      <c r="P35" s="189">
        <v>3</v>
      </c>
      <c r="Q35" s="166" t="str">
        <f t="shared" si="4"/>
        <v>да</v>
      </c>
      <c r="R35" s="167" t="str">
        <f t="shared" si="5"/>
        <v>да</v>
      </c>
      <c r="S35" s="167" t="str">
        <f t="shared" si="6"/>
        <v>да</v>
      </c>
      <c r="T35" s="168" t="str">
        <f t="shared" si="7"/>
        <v>да</v>
      </c>
      <c r="U35" s="23">
        <f t="shared" si="2"/>
        <v>16</v>
      </c>
      <c r="V35" s="24" t="str">
        <f t="shared" si="3"/>
        <v>Высокий</v>
      </c>
      <c r="W35" s="25" t="str">
        <f t="shared" si="8"/>
        <v>нет</v>
      </c>
      <c r="X35" s="26">
        <f t="shared" si="9"/>
        <v>0</v>
      </c>
    </row>
    <row r="36" spans="1:24" ht="15">
      <c r="A36" s="88">
        <v>22</v>
      </c>
      <c r="B36" s="89" t="s">
        <v>256</v>
      </c>
      <c r="C36" s="90"/>
      <c r="D36" s="91">
        <v>3</v>
      </c>
      <c r="E36" s="92">
        <v>1</v>
      </c>
      <c r="F36" s="93">
        <v>1</v>
      </c>
      <c r="G36" s="94">
        <v>1</v>
      </c>
      <c r="H36" s="190">
        <v>2</v>
      </c>
      <c r="I36" s="162">
        <v>1</v>
      </c>
      <c r="J36" s="93">
        <v>1</v>
      </c>
      <c r="K36" s="95">
        <v>1</v>
      </c>
      <c r="L36" s="96">
        <v>1</v>
      </c>
      <c r="M36" s="95">
        <v>1</v>
      </c>
      <c r="N36" s="190">
        <v>1</v>
      </c>
      <c r="O36" s="162">
        <v>1</v>
      </c>
      <c r="P36" s="190">
        <v>3</v>
      </c>
      <c r="Q36" s="169" t="str">
        <f t="shared" si="4"/>
        <v>да</v>
      </c>
      <c r="R36" s="170" t="str">
        <f t="shared" si="5"/>
        <v>да</v>
      </c>
      <c r="S36" s="170" t="str">
        <f t="shared" si="6"/>
        <v>да</v>
      </c>
      <c r="T36" s="171" t="str">
        <f t="shared" si="7"/>
        <v>да</v>
      </c>
      <c r="U36" s="27">
        <f t="shared" si="2"/>
        <v>15</v>
      </c>
      <c r="V36" s="28" t="str">
        <f t="shared" si="3"/>
        <v>Повышенный</v>
      </c>
      <c r="W36" s="29" t="str">
        <f t="shared" si="8"/>
        <v>нет</v>
      </c>
      <c r="X36" s="30">
        <f t="shared" si="9"/>
        <v>0</v>
      </c>
    </row>
    <row r="37" spans="1:24" ht="15">
      <c r="A37" s="88">
        <v>23</v>
      </c>
      <c r="B37" s="89" t="s">
        <v>257</v>
      </c>
      <c r="C37" s="90"/>
      <c r="D37" s="91">
        <v>4</v>
      </c>
      <c r="E37" s="92">
        <v>1</v>
      </c>
      <c r="F37" s="93">
        <v>1</v>
      </c>
      <c r="G37" s="94">
        <v>1</v>
      </c>
      <c r="H37" s="190">
        <v>1</v>
      </c>
      <c r="I37" s="162">
        <v>1</v>
      </c>
      <c r="J37" s="93">
        <v>2</v>
      </c>
      <c r="K37" s="95">
        <v>1</v>
      </c>
      <c r="L37" s="96">
        <v>1</v>
      </c>
      <c r="M37" s="95">
        <v>1</v>
      </c>
      <c r="N37" s="190">
        <v>1</v>
      </c>
      <c r="O37" s="162">
        <v>1</v>
      </c>
      <c r="P37" s="190">
        <v>0</v>
      </c>
      <c r="Q37" s="169" t="str">
        <f t="shared" si="4"/>
        <v>да</v>
      </c>
      <c r="R37" s="170" t="str">
        <f t="shared" si="5"/>
        <v>да</v>
      </c>
      <c r="S37" s="170" t="str">
        <f t="shared" si="6"/>
        <v>да</v>
      </c>
      <c r="T37" s="171" t="str">
        <f t="shared" si="7"/>
        <v>нет</v>
      </c>
      <c r="U37" s="27">
        <f t="shared" si="2"/>
        <v>12</v>
      </c>
      <c r="V37" s="28" t="str">
        <f t="shared" si="3"/>
        <v>Повышенный</v>
      </c>
      <c r="W37" s="29" t="str">
        <f t="shared" si="8"/>
        <v>нет</v>
      </c>
      <c r="X37" s="30">
        <f t="shared" si="9"/>
        <v>0</v>
      </c>
    </row>
    <row r="38" spans="1:24" ht="15">
      <c r="A38" s="88">
        <v>24</v>
      </c>
      <c r="B38" s="89" t="s">
        <v>258</v>
      </c>
      <c r="C38" s="90"/>
      <c r="D38" s="91">
        <v>2</v>
      </c>
      <c r="E38" s="92">
        <v>1</v>
      </c>
      <c r="F38" s="93">
        <v>1</v>
      </c>
      <c r="G38" s="94">
        <v>1</v>
      </c>
      <c r="H38" s="190">
        <v>2</v>
      </c>
      <c r="I38" s="162">
        <v>1</v>
      </c>
      <c r="J38" s="93">
        <v>2</v>
      </c>
      <c r="K38" s="95">
        <v>1</v>
      </c>
      <c r="L38" s="96">
        <v>2</v>
      </c>
      <c r="M38" s="95">
        <v>1</v>
      </c>
      <c r="N38" s="190">
        <v>1</v>
      </c>
      <c r="O38" s="162">
        <v>1</v>
      </c>
      <c r="P38" s="190">
        <v>0</v>
      </c>
      <c r="Q38" s="169" t="str">
        <f t="shared" si="4"/>
        <v>да</v>
      </c>
      <c r="R38" s="170" t="str">
        <f t="shared" si="5"/>
        <v>да</v>
      </c>
      <c r="S38" s="170" t="str">
        <f t="shared" si="6"/>
        <v>да</v>
      </c>
      <c r="T38" s="171" t="str">
        <f t="shared" si="7"/>
        <v>нет</v>
      </c>
      <c r="U38" s="27">
        <f t="shared" si="2"/>
        <v>14</v>
      </c>
      <c r="V38" s="28" t="str">
        <f t="shared" si="3"/>
        <v>Повышенный</v>
      </c>
      <c r="W38" s="29" t="str">
        <f t="shared" si="8"/>
        <v>нет</v>
      </c>
      <c r="X38" s="30">
        <f t="shared" si="9"/>
        <v>0</v>
      </c>
    </row>
    <row r="39" spans="1:24" ht="15.75" thickBot="1">
      <c r="A39" s="97">
        <v>25</v>
      </c>
      <c r="B39" s="98" t="s">
        <v>259</v>
      </c>
      <c r="C39" s="99"/>
      <c r="D39" s="100">
        <v>1</v>
      </c>
      <c r="E39" s="101">
        <v>1</v>
      </c>
      <c r="F39" s="102">
        <v>1</v>
      </c>
      <c r="G39" s="103">
        <v>1</v>
      </c>
      <c r="H39" s="191">
        <v>2</v>
      </c>
      <c r="I39" s="163">
        <v>1</v>
      </c>
      <c r="J39" s="102">
        <v>0</v>
      </c>
      <c r="K39" s="104">
        <v>0</v>
      </c>
      <c r="L39" s="105">
        <v>2</v>
      </c>
      <c r="M39" s="104">
        <v>0</v>
      </c>
      <c r="N39" s="191">
        <v>0</v>
      </c>
      <c r="O39" s="163">
        <v>1</v>
      </c>
      <c r="P39" s="191">
        <v>3</v>
      </c>
      <c r="Q39" s="172" t="str">
        <f t="shared" si="4"/>
        <v>да</v>
      </c>
      <c r="R39" s="173" t="str">
        <f t="shared" si="5"/>
        <v>нет</v>
      </c>
      <c r="S39" s="173" t="str">
        <f t="shared" si="6"/>
        <v>да</v>
      </c>
      <c r="T39" s="174" t="str">
        <f t="shared" si="7"/>
        <v>да</v>
      </c>
      <c r="U39" s="31">
        <f t="shared" si="2"/>
        <v>12</v>
      </c>
      <c r="V39" s="32" t="str">
        <f t="shared" si="3"/>
        <v>Повышенный</v>
      </c>
      <c r="W39" s="33" t="str">
        <f t="shared" si="8"/>
        <v>нет</v>
      </c>
      <c r="X39" s="34">
        <f t="shared" si="9"/>
        <v>0</v>
      </c>
    </row>
    <row r="40" spans="1:24" ht="15">
      <c r="A40" s="79">
        <v>26</v>
      </c>
      <c r="B40" s="80" t="s">
        <v>260</v>
      </c>
      <c r="C40" s="81"/>
      <c r="D40" s="82">
        <v>4</v>
      </c>
      <c r="E40" s="83">
        <v>1</v>
      </c>
      <c r="F40" s="84">
        <v>1</v>
      </c>
      <c r="G40" s="85">
        <v>1</v>
      </c>
      <c r="H40" s="189">
        <v>2</v>
      </c>
      <c r="I40" s="161">
        <v>1</v>
      </c>
      <c r="J40" s="84">
        <v>2</v>
      </c>
      <c r="K40" s="86">
        <v>1</v>
      </c>
      <c r="L40" s="87">
        <v>1</v>
      </c>
      <c r="M40" s="86">
        <v>1</v>
      </c>
      <c r="N40" s="189">
        <v>0</v>
      </c>
      <c r="O40" s="161">
        <v>1</v>
      </c>
      <c r="P40" s="189">
        <v>3</v>
      </c>
      <c r="Q40" s="166" t="str">
        <f t="shared" si="4"/>
        <v>да</v>
      </c>
      <c r="R40" s="167" t="str">
        <f t="shared" si="5"/>
        <v>да</v>
      </c>
      <c r="S40" s="167" t="str">
        <f t="shared" si="6"/>
        <v>да</v>
      </c>
      <c r="T40" s="168" t="str">
        <f t="shared" si="7"/>
        <v>да</v>
      </c>
      <c r="U40" s="23">
        <f t="shared" si="2"/>
        <v>15</v>
      </c>
      <c r="V40" s="24" t="str">
        <f t="shared" si="3"/>
        <v>Повышенный</v>
      </c>
      <c r="W40" s="25" t="str">
        <f t="shared" si="8"/>
        <v>нет</v>
      </c>
      <c r="X40" s="26">
        <f aca="true" t="shared" si="10" ref="X40:X54">IF(W40="","",IF(W40="нет",0,1))</f>
        <v>0</v>
      </c>
    </row>
    <row r="41" spans="1:24" ht="15">
      <c r="A41" s="88">
        <v>27</v>
      </c>
      <c r="B41" s="89" t="s">
        <v>261</v>
      </c>
      <c r="C41" s="90"/>
      <c r="D41" s="91">
        <v>4</v>
      </c>
      <c r="E41" s="92">
        <v>1</v>
      </c>
      <c r="F41" s="93">
        <v>1</v>
      </c>
      <c r="G41" s="94">
        <v>1</v>
      </c>
      <c r="H41" s="190">
        <v>2</v>
      </c>
      <c r="I41" s="162">
        <v>1</v>
      </c>
      <c r="J41" s="93">
        <v>0</v>
      </c>
      <c r="K41" s="95">
        <v>1</v>
      </c>
      <c r="L41" s="96">
        <v>1</v>
      </c>
      <c r="M41" s="95">
        <v>1</v>
      </c>
      <c r="N41" s="190">
        <v>1</v>
      </c>
      <c r="O41" s="162">
        <v>1</v>
      </c>
      <c r="P41" s="190">
        <v>3</v>
      </c>
      <c r="Q41" s="169" t="str">
        <f t="shared" si="4"/>
        <v>да</v>
      </c>
      <c r="R41" s="170" t="str">
        <f t="shared" si="5"/>
        <v>да</v>
      </c>
      <c r="S41" s="170" t="str">
        <f t="shared" si="6"/>
        <v>да</v>
      </c>
      <c r="T41" s="171" t="str">
        <f t="shared" si="7"/>
        <v>да</v>
      </c>
      <c r="U41" s="27">
        <f t="shared" si="2"/>
        <v>14</v>
      </c>
      <c r="V41" s="28" t="str">
        <f t="shared" si="3"/>
        <v>Повышенный</v>
      </c>
      <c r="W41" s="29" t="str">
        <f t="shared" si="8"/>
        <v>нет</v>
      </c>
      <c r="X41" s="30">
        <f t="shared" si="10"/>
        <v>0</v>
      </c>
    </row>
    <row r="42" spans="1:24" ht="15">
      <c r="A42" s="88">
        <v>28</v>
      </c>
      <c r="B42" s="89" t="s">
        <v>262</v>
      </c>
      <c r="C42" s="90"/>
      <c r="D42" s="91">
        <v>1</v>
      </c>
      <c r="E42" s="92">
        <v>1</v>
      </c>
      <c r="F42" s="93">
        <v>1</v>
      </c>
      <c r="G42" s="94">
        <v>1</v>
      </c>
      <c r="H42" s="190">
        <v>2</v>
      </c>
      <c r="I42" s="162">
        <v>1</v>
      </c>
      <c r="J42" s="93">
        <v>2</v>
      </c>
      <c r="K42" s="95">
        <v>1</v>
      </c>
      <c r="L42" s="96">
        <v>2</v>
      </c>
      <c r="M42" s="95">
        <v>1</v>
      </c>
      <c r="N42" s="190">
        <v>1</v>
      </c>
      <c r="O42" s="162">
        <v>1</v>
      </c>
      <c r="P42" s="190">
        <v>3</v>
      </c>
      <c r="Q42" s="169" t="str">
        <f t="shared" si="4"/>
        <v>да</v>
      </c>
      <c r="R42" s="170" t="str">
        <f t="shared" si="5"/>
        <v>да</v>
      </c>
      <c r="S42" s="170" t="str">
        <f t="shared" si="6"/>
        <v>да</v>
      </c>
      <c r="T42" s="171" t="str">
        <f t="shared" si="7"/>
        <v>да</v>
      </c>
      <c r="U42" s="27">
        <f t="shared" si="2"/>
        <v>17</v>
      </c>
      <c r="V42" s="28" t="str">
        <f t="shared" si="3"/>
        <v>Высокий</v>
      </c>
      <c r="W42" s="29" t="str">
        <f t="shared" si="8"/>
        <v>нет</v>
      </c>
      <c r="X42" s="30">
        <f t="shared" si="10"/>
        <v>0</v>
      </c>
    </row>
    <row r="43" spans="1:24" ht="15">
      <c r="A43" s="88">
        <v>29</v>
      </c>
      <c r="B43" s="89" t="s">
        <v>263</v>
      </c>
      <c r="C43" s="90"/>
      <c r="D43" s="91">
        <v>3</v>
      </c>
      <c r="E43" s="92">
        <v>1</v>
      </c>
      <c r="F43" s="93">
        <v>0</v>
      </c>
      <c r="G43" s="94">
        <v>1</v>
      </c>
      <c r="H43" s="190">
        <v>2</v>
      </c>
      <c r="I43" s="162">
        <v>1</v>
      </c>
      <c r="J43" s="93">
        <v>2</v>
      </c>
      <c r="K43" s="95">
        <v>1</v>
      </c>
      <c r="L43" s="96">
        <v>1</v>
      </c>
      <c r="M43" s="95">
        <v>1</v>
      </c>
      <c r="N43" s="190">
        <v>1</v>
      </c>
      <c r="O43" s="162">
        <v>1</v>
      </c>
      <c r="P43" s="190">
        <v>3</v>
      </c>
      <c r="Q43" s="169" t="str">
        <f t="shared" si="4"/>
        <v>да</v>
      </c>
      <c r="R43" s="170" t="str">
        <f t="shared" si="5"/>
        <v>да</v>
      </c>
      <c r="S43" s="170" t="str">
        <f t="shared" si="6"/>
        <v>да</v>
      </c>
      <c r="T43" s="171" t="str">
        <f t="shared" si="7"/>
        <v>да</v>
      </c>
      <c r="U43" s="27">
        <f t="shared" si="2"/>
        <v>15</v>
      </c>
      <c r="V43" s="28" t="str">
        <f t="shared" si="3"/>
        <v>Повышенный</v>
      </c>
      <c r="W43" s="29" t="str">
        <f t="shared" si="8"/>
        <v>нет</v>
      </c>
      <c r="X43" s="30">
        <f t="shared" si="10"/>
        <v>0</v>
      </c>
    </row>
    <row r="44" spans="1:24" ht="15.75" thickBot="1">
      <c r="A44" s="97">
        <v>30</v>
      </c>
      <c r="B44" s="98" t="s">
        <v>264</v>
      </c>
      <c r="C44" s="99"/>
      <c r="D44" s="100">
        <v>2</v>
      </c>
      <c r="E44" s="101">
        <v>1</v>
      </c>
      <c r="F44" s="102">
        <v>1</v>
      </c>
      <c r="G44" s="103">
        <v>1</v>
      </c>
      <c r="H44" s="191">
        <v>2</v>
      </c>
      <c r="I44" s="163">
        <v>0</v>
      </c>
      <c r="J44" s="102">
        <v>2</v>
      </c>
      <c r="K44" s="104">
        <v>1</v>
      </c>
      <c r="L44" s="105">
        <v>1</v>
      </c>
      <c r="M44" s="104">
        <v>1</v>
      </c>
      <c r="N44" s="191">
        <v>1</v>
      </c>
      <c r="O44" s="163">
        <v>1</v>
      </c>
      <c r="P44" s="191">
        <v>0</v>
      </c>
      <c r="Q44" s="172" t="str">
        <f t="shared" si="4"/>
        <v>да</v>
      </c>
      <c r="R44" s="173" t="str">
        <f t="shared" si="5"/>
        <v>да</v>
      </c>
      <c r="S44" s="173" t="str">
        <f t="shared" si="6"/>
        <v>да</v>
      </c>
      <c r="T44" s="174" t="str">
        <f t="shared" si="7"/>
        <v>нет</v>
      </c>
      <c r="U44" s="31">
        <f t="shared" si="2"/>
        <v>12</v>
      </c>
      <c r="V44" s="32" t="str">
        <f t="shared" si="3"/>
        <v>Повышенный</v>
      </c>
      <c r="W44" s="33" t="str">
        <f t="shared" si="8"/>
        <v>нет</v>
      </c>
      <c r="X44" s="34">
        <f t="shared" si="10"/>
        <v>0</v>
      </c>
    </row>
    <row r="45" spans="1:24" ht="15">
      <c r="A45" s="79">
        <v>31</v>
      </c>
      <c r="B45" s="80" t="s">
        <v>265</v>
      </c>
      <c r="C45" s="81"/>
      <c r="D45" s="82">
        <v>2</v>
      </c>
      <c r="E45" s="83">
        <v>1</v>
      </c>
      <c r="F45" s="84">
        <v>1</v>
      </c>
      <c r="G45" s="85">
        <v>1</v>
      </c>
      <c r="H45" s="189">
        <v>2</v>
      </c>
      <c r="I45" s="161">
        <v>1</v>
      </c>
      <c r="J45" s="84">
        <v>2</v>
      </c>
      <c r="K45" s="86">
        <v>1</v>
      </c>
      <c r="L45" s="87">
        <v>2</v>
      </c>
      <c r="M45" s="86">
        <v>1</v>
      </c>
      <c r="N45" s="189">
        <v>1</v>
      </c>
      <c r="O45" s="161">
        <v>1</v>
      </c>
      <c r="P45" s="189">
        <v>2</v>
      </c>
      <c r="Q45" s="166" t="str">
        <f t="shared" si="4"/>
        <v>да</v>
      </c>
      <c r="R45" s="167" t="str">
        <f t="shared" si="5"/>
        <v>да</v>
      </c>
      <c r="S45" s="167" t="str">
        <f t="shared" si="6"/>
        <v>да</v>
      </c>
      <c r="T45" s="168" t="str">
        <f t="shared" si="7"/>
        <v>да</v>
      </c>
      <c r="U45" s="23">
        <f t="shared" si="2"/>
        <v>16</v>
      </c>
      <c r="V45" s="24" t="str">
        <f t="shared" si="3"/>
        <v>Высокий</v>
      </c>
      <c r="W45" s="25" t="str">
        <f t="shared" si="8"/>
        <v>нет</v>
      </c>
      <c r="X45" s="26">
        <f t="shared" si="10"/>
        <v>0</v>
      </c>
    </row>
    <row r="46" spans="1:24" ht="15">
      <c r="A46" s="88">
        <v>32</v>
      </c>
      <c r="B46" s="89" t="s">
        <v>266</v>
      </c>
      <c r="C46" s="90"/>
      <c r="D46" s="91">
        <v>1</v>
      </c>
      <c r="E46" s="92">
        <v>1</v>
      </c>
      <c r="F46" s="93">
        <v>1</v>
      </c>
      <c r="G46" s="94">
        <v>1</v>
      </c>
      <c r="H46" s="190">
        <v>2</v>
      </c>
      <c r="I46" s="162">
        <v>1</v>
      </c>
      <c r="J46" s="93">
        <v>2</v>
      </c>
      <c r="K46" s="95">
        <v>1</v>
      </c>
      <c r="L46" s="96">
        <v>1</v>
      </c>
      <c r="M46" s="95">
        <v>1</v>
      </c>
      <c r="N46" s="190">
        <v>1</v>
      </c>
      <c r="O46" s="162">
        <v>1</v>
      </c>
      <c r="P46" s="190">
        <v>3</v>
      </c>
      <c r="Q46" s="169" t="str">
        <f t="shared" si="4"/>
        <v>да</v>
      </c>
      <c r="R46" s="170" t="str">
        <f t="shared" si="5"/>
        <v>да</v>
      </c>
      <c r="S46" s="170" t="str">
        <f t="shared" si="6"/>
        <v>да</v>
      </c>
      <c r="T46" s="171" t="str">
        <f t="shared" si="7"/>
        <v>да</v>
      </c>
      <c r="U46" s="27">
        <f t="shared" si="2"/>
        <v>16</v>
      </c>
      <c r="V46" s="28" t="str">
        <f t="shared" si="3"/>
        <v>Высокий</v>
      </c>
      <c r="W46" s="29" t="str">
        <f t="shared" si="8"/>
        <v>нет</v>
      </c>
      <c r="X46" s="30">
        <f t="shared" si="10"/>
        <v>0</v>
      </c>
    </row>
    <row r="47" spans="1:24" ht="15">
      <c r="A47" s="88">
        <v>33</v>
      </c>
      <c r="B47" s="89" t="s">
        <v>267</v>
      </c>
      <c r="C47" s="90"/>
      <c r="D47" s="91" t="s">
        <v>83</v>
      </c>
      <c r="E47" s="92"/>
      <c r="F47" s="93"/>
      <c r="G47" s="94"/>
      <c r="H47" s="190"/>
      <c r="I47" s="162"/>
      <c r="J47" s="93"/>
      <c r="K47" s="95"/>
      <c r="L47" s="96"/>
      <c r="M47" s="95"/>
      <c r="N47" s="190"/>
      <c r="O47" s="162"/>
      <c r="P47" s="190"/>
      <c r="Q47" s="169">
        <f t="shared" si="4"/>
      </c>
      <c r="R47" s="170">
        <f t="shared" si="5"/>
      </c>
      <c r="S47" s="170">
        <f t="shared" si="6"/>
      </c>
      <c r="T47" s="171">
        <f t="shared" si="7"/>
      </c>
      <c r="U47" s="27">
        <f t="shared" si="2"/>
      </c>
      <c r="V47" s="28">
        <f t="shared" si="3"/>
      </c>
      <c r="W47" s="29" t="str">
        <f t="shared" si="8"/>
        <v>нет</v>
      </c>
      <c r="X47" s="30">
        <f t="shared" si="10"/>
        <v>0</v>
      </c>
    </row>
    <row r="48" spans="1:24" ht="15">
      <c r="A48" s="88">
        <v>34</v>
      </c>
      <c r="B48" s="89" t="s">
        <v>268</v>
      </c>
      <c r="C48" s="90"/>
      <c r="D48" s="91">
        <v>1</v>
      </c>
      <c r="E48" s="92">
        <v>1</v>
      </c>
      <c r="F48" s="93">
        <v>1</v>
      </c>
      <c r="G48" s="94">
        <v>1</v>
      </c>
      <c r="H48" s="190">
        <v>2</v>
      </c>
      <c r="I48" s="162">
        <v>1</v>
      </c>
      <c r="J48" s="93">
        <v>2</v>
      </c>
      <c r="K48" s="95">
        <v>1</v>
      </c>
      <c r="L48" s="96">
        <v>1</v>
      </c>
      <c r="M48" s="95">
        <v>1</v>
      </c>
      <c r="N48" s="190">
        <v>1</v>
      </c>
      <c r="O48" s="162">
        <v>1</v>
      </c>
      <c r="P48" s="190">
        <v>3</v>
      </c>
      <c r="Q48" s="169" t="str">
        <f t="shared" si="4"/>
        <v>да</v>
      </c>
      <c r="R48" s="170" t="str">
        <f t="shared" si="5"/>
        <v>да</v>
      </c>
      <c r="S48" s="170" t="str">
        <f t="shared" si="6"/>
        <v>да</v>
      </c>
      <c r="T48" s="171" t="str">
        <f t="shared" si="7"/>
        <v>да</v>
      </c>
      <c r="U48" s="27">
        <f t="shared" si="2"/>
        <v>16</v>
      </c>
      <c r="V48" s="28" t="str">
        <f t="shared" si="3"/>
        <v>Высокий</v>
      </c>
      <c r="W48" s="29" t="str">
        <f t="shared" si="8"/>
        <v>нет</v>
      </c>
      <c r="X48" s="30">
        <f t="shared" si="10"/>
        <v>0</v>
      </c>
    </row>
    <row r="49" spans="1:24" ht="15.75" thickBot="1">
      <c r="A49" s="97">
        <v>35</v>
      </c>
      <c r="B49" s="98"/>
      <c r="C49" s="99"/>
      <c r="D49" s="100"/>
      <c r="E49" s="101"/>
      <c r="F49" s="102"/>
      <c r="G49" s="103"/>
      <c r="H49" s="191"/>
      <c r="I49" s="163"/>
      <c r="J49" s="102"/>
      <c r="K49" s="104"/>
      <c r="L49" s="105"/>
      <c r="M49" s="104"/>
      <c r="N49" s="191"/>
      <c r="O49" s="163"/>
      <c r="P49" s="191"/>
      <c r="Q49" s="172">
        <f t="shared" si="4"/>
      </c>
      <c r="R49" s="173">
        <f t="shared" si="5"/>
      </c>
      <c r="S49" s="173">
        <f t="shared" si="6"/>
      </c>
      <c r="T49" s="174">
        <f t="shared" si="7"/>
      </c>
      <c r="U49" s="31">
        <f t="shared" si="2"/>
      </c>
      <c r="V49" s="32">
        <f t="shared" si="3"/>
      </c>
      <c r="W49" s="33">
        <f t="shared" si="8"/>
      </c>
      <c r="X49" s="34">
        <f t="shared" si="10"/>
      </c>
    </row>
    <row r="50" spans="1:24" ht="15">
      <c r="A50" s="79">
        <v>36</v>
      </c>
      <c r="B50" s="80"/>
      <c r="C50" s="81"/>
      <c r="D50" s="82"/>
      <c r="E50" s="83"/>
      <c r="F50" s="84"/>
      <c r="G50" s="85"/>
      <c r="H50" s="189"/>
      <c r="I50" s="161"/>
      <c r="J50" s="84"/>
      <c r="K50" s="86"/>
      <c r="L50" s="87"/>
      <c r="M50" s="86"/>
      <c r="N50" s="189"/>
      <c r="O50" s="161"/>
      <c r="P50" s="189"/>
      <c r="Q50" s="166">
        <f t="shared" si="4"/>
      </c>
      <c r="R50" s="167">
        <f t="shared" si="5"/>
      </c>
      <c r="S50" s="167">
        <f t="shared" si="6"/>
      </c>
      <c r="T50" s="168">
        <f t="shared" si="7"/>
      </c>
      <c r="U50" s="23">
        <f t="shared" si="2"/>
      </c>
      <c r="V50" s="24">
        <f t="shared" si="3"/>
      </c>
      <c r="W50" s="25">
        <f t="shared" si="8"/>
      </c>
      <c r="X50" s="26">
        <f t="shared" si="10"/>
      </c>
    </row>
    <row r="51" spans="1:24" ht="15">
      <c r="A51" s="88">
        <v>37</v>
      </c>
      <c r="B51" s="89"/>
      <c r="C51" s="90"/>
      <c r="D51" s="91"/>
      <c r="E51" s="92"/>
      <c r="F51" s="93"/>
      <c r="G51" s="94"/>
      <c r="H51" s="190"/>
      <c r="I51" s="162"/>
      <c r="J51" s="93"/>
      <c r="K51" s="95"/>
      <c r="L51" s="96"/>
      <c r="M51" s="95"/>
      <c r="N51" s="190"/>
      <c r="O51" s="162"/>
      <c r="P51" s="190"/>
      <c r="Q51" s="169">
        <f t="shared" si="4"/>
      </c>
      <c r="R51" s="170">
        <f t="shared" si="5"/>
      </c>
      <c r="S51" s="170">
        <f t="shared" si="6"/>
      </c>
      <c r="T51" s="171">
        <f t="shared" si="7"/>
      </c>
      <c r="U51" s="27">
        <f t="shared" si="2"/>
      </c>
      <c r="V51" s="28">
        <f t="shared" si="3"/>
      </c>
      <c r="W51" s="29">
        <f t="shared" si="8"/>
      </c>
      <c r="X51" s="30">
        <f t="shared" si="10"/>
      </c>
    </row>
    <row r="52" spans="1:24" ht="15">
      <c r="A52" s="88">
        <v>38</v>
      </c>
      <c r="B52" s="89"/>
      <c r="C52" s="90"/>
      <c r="D52" s="91"/>
      <c r="E52" s="92"/>
      <c r="F52" s="93"/>
      <c r="G52" s="94"/>
      <c r="H52" s="190"/>
      <c r="I52" s="162"/>
      <c r="J52" s="93"/>
      <c r="K52" s="95"/>
      <c r="L52" s="96"/>
      <c r="M52" s="95"/>
      <c r="N52" s="190"/>
      <c r="O52" s="162"/>
      <c r="P52" s="190"/>
      <c r="Q52" s="169">
        <f t="shared" si="4"/>
      </c>
      <c r="R52" s="170">
        <f t="shared" si="5"/>
      </c>
      <c r="S52" s="170">
        <f t="shared" si="6"/>
      </c>
      <c r="T52" s="171">
        <f t="shared" si="7"/>
      </c>
      <c r="U52" s="27">
        <f t="shared" si="2"/>
      </c>
      <c r="V52" s="28">
        <f t="shared" si="3"/>
      </c>
      <c r="W52" s="29">
        <f t="shared" si="8"/>
      </c>
      <c r="X52" s="30">
        <f t="shared" si="10"/>
      </c>
    </row>
    <row r="53" spans="1:24" ht="15">
      <c r="A53" s="88">
        <v>39</v>
      </c>
      <c r="B53" s="89"/>
      <c r="C53" s="90"/>
      <c r="D53" s="91"/>
      <c r="E53" s="92"/>
      <c r="F53" s="93"/>
      <c r="G53" s="94"/>
      <c r="H53" s="190"/>
      <c r="I53" s="162"/>
      <c r="J53" s="93"/>
      <c r="K53" s="95"/>
      <c r="L53" s="96"/>
      <c r="M53" s="95"/>
      <c r="N53" s="190"/>
      <c r="O53" s="162"/>
      <c r="P53" s="190"/>
      <c r="Q53" s="169">
        <f t="shared" si="4"/>
      </c>
      <c r="R53" s="170">
        <f t="shared" si="5"/>
      </c>
      <c r="S53" s="170">
        <f t="shared" si="6"/>
      </c>
      <c r="T53" s="171">
        <f t="shared" si="7"/>
      </c>
      <c r="U53" s="27">
        <f t="shared" si="2"/>
      </c>
      <c r="V53" s="28">
        <f t="shared" si="3"/>
      </c>
      <c r="W53" s="29">
        <f t="shared" si="8"/>
      </c>
      <c r="X53" s="30">
        <f t="shared" si="10"/>
      </c>
    </row>
    <row r="54" spans="1:24" ht="15.75" thickBot="1">
      <c r="A54" s="97">
        <v>40</v>
      </c>
      <c r="B54" s="98"/>
      <c r="C54" s="99"/>
      <c r="D54" s="100"/>
      <c r="E54" s="101"/>
      <c r="F54" s="102"/>
      <c r="G54" s="103"/>
      <c r="H54" s="191"/>
      <c r="I54" s="163"/>
      <c r="J54" s="102"/>
      <c r="K54" s="104"/>
      <c r="L54" s="105"/>
      <c r="M54" s="104"/>
      <c r="N54" s="191"/>
      <c r="O54" s="163"/>
      <c r="P54" s="191"/>
      <c r="Q54" s="172">
        <f t="shared" si="4"/>
      </c>
      <c r="R54" s="173">
        <f t="shared" si="5"/>
      </c>
      <c r="S54" s="173">
        <f t="shared" si="6"/>
      </c>
      <c r="T54" s="174">
        <f t="shared" si="7"/>
      </c>
      <c r="U54" s="31">
        <f t="shared" si="2"/>
      </c>
      <c r="V54" s="32">
        <f t="shared" si="3"/>
      </c>
      <c r="W54" s="33">
        <f t="shared" si="8"/>
      </c>
      <c r="X54" s="34">
        <f t="shared" si="10"/>
      </c>
    </row>
    <row r="56" spans="2:4" ht="15">
      <c r="B56" s="9" t="s">
        <v>89</v>
      </c>
      <c r="D56" s="9" t="s">
        <v>85</v>
      </c>
    </row>
    <row r="57" spans="2:4" ht="15">
      <c r="B57" s="9">
        <v>1</v>
      </c>
      <c r="D57" s="9" t="s">
        <v>84</v>
      </c>
    </row>
    <row r="58" spans="2:4" ht="15">
      <c r="B58" s="9">
        <v>2</v>
      </c>
      <c r="D58" s="9" t="s">
        <v>86</v>
      </c>
    </row>
  </sheetData>
  <sheetProtection/>
  <mergeCells count="1">
    <mergeCell ref="Q13:T13"/>
  </mergeCells>
  <conditionalFormatting sqref="E49:P54">
    <cfRule type="expression" priority="16" dxfId="1" stopIfTrue="1">
      <formula>E49&gt;E$11</formula>
    </cfRule>
  </conditionalFormatting>
  <conditionalFormatting sqref="D6 K1 N1">
    <cfRule type="containsBlanks" priority="11" dxfId="1" stopIfTrue="1">
      <formula>LEN(TRIM(D1))=0</formula>
    </cfRule>
  </conditionalFormatting>
  <conditionalFormatting sqref="C49:C54">
    <cfRule type="expression" priority="337" dxfId="1">
      <formula>AND(SUM($D49:$P49)&lt;&gt;0,$C49="")</formula>
    </cfRule>
  </conditionalFormatting>
  <conditionalFormatting sqref="D49:P54">
    <cfRule type="expression" priority="338" dxfId="1" stopIfTrue="1">
      <formula>AND($B49&lt;&gt;"",$C49="да",$D49="")</formula>
    </cfRule>
    <cfRule type="expression" priority="339" dxfId="0" stopIfTrue="1">
      <formula>AND(SUM($D49)=0,COUNTA($E49:$P49)&gt;0)</formula>
    </cfRule>
  </conditionalFormatting>
  <conditionalFormatting sqref="E5">
    <cfRule type="containsBlanks" priority="5" dxfId="1" stopIfTrue="1">
      <formula>LEN(TRIM(E5))=0</formula>
    </cfRule>
  </conditionalFormatting>
  <conditionalFormatting sqref="E15:P48">
    <cfRule type="expression" priority="1" dxfId="1" stopIfTrue="1">
      <formula>E15&gt;E$11</formula>
    </cfRule>
  </conditionalFormatting>
  <conditionalFormatting sqref="C15:C48">
    <cfRule type="expression" priority="2" dxfId="1">
      <formula>AND(SUM($D15:$P15)&lt;&gt;0,$C15="")</formula>
    </cfRule>
  </conditionalFormatting>
  <conditionalFormatting sqref="D15:P48">
    <cfRule type="expression" priority="3" dxfId="1" stopIfTrue="1">
      <formula>AND($B15&lt;&gt;"",$C15="да",$D15="")</formula>
    </cfRule>
    <cfRule type="expression" priority="4" dxfId="0" stopIfTrue="1">
      <formula>AND(SUM($D15)=0,COUNTA($E15:$P15)&gt;0)</formula>
    </cfRule>
  </conditionalFormatting>
  <dataValidations count="5">
    <dataValidation errorStyle="warning" type="list" allowBlank="1" showInputMessage="1" showErrorMessage="1" sqref="Q15:T54 C15:C54">
      <formula1>"да,нет"</formula1>
    </dataValidation>
    <dataValidation type="list" allowBlank="1" showErrorMessage="1" promptTitle="Введите тип класса" prompt="общ - общеобразовательный класс;&#10;пил - пилотный класс по введению ФГОС ООО" sqref="D6">
      <formula1>$X$3:$X$4</formula1>
    </dataValidation>
    <dataValidation allowBlank="1" showInputMessage="1" showErrorMessage="1" prompt="Укажите наименование образовательной организации, например, СОШ №3" sqref="N1"/>
    <dataValidation allowBlank="1" showInputMessage="1" prompt="Укажите класс с литерой (если есть)" sqref="K1"/>
    <dataValidation type="whole" allowBlank="1" showInputMessage="1" showErrorMessage="1" sqref="E15:P54">
      <formula1>0</formula1>
      <formula2>E$11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view="pageBreakPreview" zoomScale="90" zoomScaleSheetLayoutView="90" zoomScalePageLayoutView="0" workbookViewId="0" topLeftCell="A1">
      <selection activeCell="Q11" sqref="Q11"/>
    </sheetView>
  </sheetViews>
  <sheetFormatPr defaultColWidth="9.140625" defaultRowHeight="15"/>
  <cols>
    <col min="1" max="1" width="4.7109375" style="9" customWidth="1"/>
    <col min="2" max="2" width="21.8515625" style="9" customWidth="1"/>
    <col min="3" max="3" width="8.28125" style="9" hidden="1" customWidth="1"/>
    <col min="4" max="4" width="7.57421875" style="9" customWidth="1"/>
    <col min="5" max="16" width="6.140625" style="9" customWidth="1"/>
    <col min="17" max="17" width="5.8515625" style="9" customWidth="1"/>
    <col min="18" max="18" width="12.57421875" style="9" bestFit="1" customWidth="1"/>
    <col min="19" max="19" width="12.00390625" style="9" bestFit="1" customWidth="1"/>
    <col min="20" max="20" width="12.8515625" style="9" bestFit="1" customWidth="1"/>
    <col min="21" max="21" width="6.00390625" style="9" customWidth="1"/>
    <col min="22" max="22" width="12.57421875" style="9" customWidth="1"/>
    <col min="23" max="23" width="17.7109375" style="9" customWidth="1"/>
    <col min="24" max="24" width="12.7109375" style="9" hidden="1" customWidth="1"/>
    <col min="25" max="16384" width="9.140625" style="9" customWidth="1"/>
  </cols>
  <sheetData>
    <row r="1" spans="1:23" ht="30">
      <c r="A1" s="39"/>
      <c r="B1" s="39"/>
      <c r="C1" s="39"/>
      <c r="D1" s="39"/>
      <c r="E1" s="39"/>
      <c r="F1" s="39"/>
      <c r="G1" s="39"/>
      <c r="H1" s="39"/>
      <c r="I1" s="39"/>
      <c r="J1" s="77" t="s">
        <v>112</v>
      </c>
      <c r="K1" s="109" t="s">
        <v>270</v>
      </c>
      <c r="L1" s="39" t="s">
        <v>16</v>
      </c>
      <c r="N1" s="110" t="s">
        <v>164</v>
      </c>
      <c r="W1" s="43" t="s">
        <v>0</v>
      </c>
    </row>
    <row r="2" spans="1:24" ht="15">
      <c r="A2" s="40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X2" s="9" t="s">
        <v>8</v>
      </c>
    </row>
    <row r="3" spans="1:24" ht="15">
      <c r="A3" s="39"/>
      <c r="B3" s="39"/>
      <c r="C3" s="41"/>
      <c r="D3" s="41" t="s">
        <v>5</v>
      </c>
      <c r="E3" s="42" t="s">
        <v>128</v>
      </c>
      <c r="F3" s="42"/>
      <c r="G3" s="42"/>
      <c r="H3" s="42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9" t="s">
        <v>24</v>
      </c>
    </row>
    <row r="4" spans="1:24" ht="15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9" t="s">
        <v>110</v>
      </c>
    </row>
    <row r="5" spans="1:22" ht="15">
      <c r="A5" s="57"/>
      <c r="B5" s="57"/>
      <c r="C5" s="57"/>
      <c r="D5" s="41" t="s">
        <v>111</v>
      </c>
      <c r="E5" s="108" t="s">
        <v>269</v>
      </c>
      <c r="F5" s="42"/>
      <c r="G5" s="42"/>
      <c r="H5" s="42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11" t="s">
        <v>14</v>
      </c>
      <c r="V5" s="11" t="s">
        <v>117</v>
      </c>
    </row>
    <row r="6" spans="1:22" ht="15">
      <c r="A6" s="12"/>
      <c r="B6" s="69" t="s">
        <v>8</v>
      </c>
      <c r="D6" s="108" t="s">
        <v>24</v>
      </c>
      <c r="E6" s="10"/>
      <c r="F6" s="10"/>
      <c r="U6" s="13"/>
      <c r="V6" s="13"/>
    </row>
    <row r="7" spans="1:22" ht="15">
      <c r="A7" s="14"/>
      <c r="B7" s="9" t="s">
        <v>11</v>
      </c>
      <c r="U7" s="15">
        <v>16</v>
      </c>
      <c r="V7" s="13" t="s">
        <v>113</v>
      </c>
    </row>
    <row r="8" spans="1:22" ht="15">
      <c r="A8" s="14"/>
      <c r="B8" s="9" t="s">
        <v>15</v>
      </c>
      <c r="U8" s="15">
        <v>12</v>
      </c>
      <c r="V8" s="13" t="s">
        <v>114</v>
      </c>
    </row>
    <row r="9" spans="1:22" ht="15">
      <c r="A9" s="14"/>
      <c r="B9" s="16" t="s">
        <v>12</v>
      </c>
      <c r="U9" s="15">
        <v>6</v>
      </c>
      <c r="V9" s="13" t="s">
        <v>115</v>
      </c>
    </row>
    <row r="10" spans="1:24" ht="15.75" thickBot="1">
      <c r="A10" s="14"/>
      <c r="B10" s="9" t="s">
        <v>79</v>
      </c>
      <c r="U10" s="15">
        <v>0</v>
      </c>
      <c r="V10" s="13" t="s">
        <v>116</v>
      </c>
      <c r="W10" s="17"/>
      <c r="X10" s="17"/>
    </row>
    <row r="11" spans="1:24" ht="15">
      <c r="A11" s="12"/>
      <c r="B11" s="13"/>
      <c r="C11" s="13"/>
      <c r="D11" s="176" t="s">
        <v>13</v>
      </c>
      <c r="E11" s="181">
        <v>1</v>
      </c>
      <c r="F11" s="182">
        <v>1</v>
      </c>
      <c r="G11" s="182">
        <v>1</v>
      </c>
      <c r="H11" s="183">
        <v>2</v>
      </c>
      <c r="I11" s="194">
        <v>1</v>
      </c>
      <c r="J11" s="195">
        <v>2</v>
      </c>
      <c r="K11" s="196">
        <v>1</v>
      </c>
      <c r="L11" s="181">
        <v>2</v>
      </c>
      <c r="M11" s="197">
        <v>1</v>
      </c>
      <c r="N11" s="183">
        <v>1</v>
      </c>
      <c r="O11" s="198">
        <v>1</v>
      </c>
      <c r="P11" s="201">
        <v>3</v>
      </c>
      <c r="Q11" s="158"/>
      <c r="R11" s="158"/>
      <c r="S11" s="158"/>
      <c r="T11" s="158"/>
      <c r="W11" s="17"/>
      <c r="X11" s="18" t="s">
        <v>17</v>
      </c>
    </row>
    <row r="12" spans="1:24" ht="15.75" thickBot="1">
      <c r="A12" s="12"/>
      <c r="B12" s="13"/>
      <c r="C12" s="13"/>
      <c r="D12" s="176" t="s">
        <v>94</v>
      </c>
      <c r="E12" s="184">
        <f>IF(COUNTIF($D$15:$D$54,"&gt;0")=0,"",_xlfn.SUMIFS(E$15:E$54,$D$15:$D$54,"&gt;0")/COUNTIF($D$15:$D$54,"&gt;0"))</f>
        <v>0.8928571428571429</v>
      </c>
      <c r="F12" s="63">
        <f aca="true" t="shared" si="0" ref="F12:P12">IF(COUNTIF($D$15:$D$54,"&gt;0")=0,"",_xlfn.SUMIFS(F$15:F$54,$D$15:$D$54,"&gt;0")/COUNTIF($D$15:$D$54,"&gt;0"))</f>
        <v>0.8571428571428571</v>
      </c>
      <c r="G12" s="63">
        <f t="shared" si="0"/>
        <v>0.6428571428571429</v>
      </c>
      <c r="H12" s="185">
        <f t="shared" si="0"/>
        <v>1.75</v>
      </c>
      <c r="I12" s="179">
        <f t="shared" si="0"/>
        <v>0.9285714285714286</v>
      </c>
      <c r="J12" s="63">
        <f t="shared" si="0"/>
        <v>1.1071428571428572</v>
      </c>
      <c r="K12" s="192">
        <f t="shared" si="0"/>
        <v>0.6071428571428571</v>
      </c>
      <c r="L12" s="184">
        <f t="shared" si="0"/>
        <v>0.7142857142857143</v>
      </c>
      <c r="M12" s="192">
        <f t="shared" si="0"/>
        <v>0.8928571428571429</v>
      </c>
      <c r="N12" s="185">
        <f t="shared" si="0"/>
        <v>0.7142857142857143</v>
      </c>
      <c r="O12" s="199">
        <f t="shared" si="0"/>
        <v>0.9285714285714286</v>
      </c>
      <c r="P12" s="185">
        <f t="shared" si="0"/>
        <v>1.6428571428571428</v>
      </c>
      <c r="Q12" s="159"/>
      <c r="R12" s="159"/>
      <c r="S12" s="159"/>
      <c r="T12" s="159"/>
      <c r="W12" s="17"/>
      <c r="X12" s="18"/>
    </row>
    <row r="13" spans="1:24" ht="15.75" thickBot="1">
      <c r="A13" s="12"/>
      <c r="B13" s="65"/>
      <c r="C13" s="65"/>
      <c r="D13" s="177" t="s">
        <v>95</v>
      </c>
      <c r="E13" s="186">
        <f>IF(COUNTIF($D$15:$D$54,"&gt;0")=0,"",E12/E11)</f>
        <v>0.8928571428571429</v>
      </c>
      <c r="F13" s="64">
        <f aca="true" t="shared" si="1" ref="F13:K13">IF(COUNTIF($D$15:$D$54,"&gt;0")=0,"",F12/F11)</f>
        <v>0.8571428571428571</v>
      </c>
      <c r="G13" s="64">
        <f t="shared" si="1"/>
        <v>0.6428571428571429</v>
      </c>
      <c r="H13" s="187">
        <f t="shared" si="1"/>
        <v>0.875</v>
      </c>
      <c r="I13" s="180">
        <f t="shared" si="1"/>
        <v>0.9285714285714286</v>
      </c>
      <c r="J13" s="64">
        <f t="shared" si="1"/>
        <v>0.5535714285714286</v>
      </c>
      <c r="K13" s="193">
        <f t="shared" si="1"/>
        <v>0.6071428571428571</v>
      </c>
      <c r="L13" s="186">
        <f>IF(COUNTIF($D$15:$D$54,"&gt;0")=0,"",L12/L11)</f>
        <v>0.35714285714285715</v>
      </c>
      <c r="M13" s="193">
        <f>IF(COUNTIF($D$15:$D$54,"&gt;0")=0,"",M12/M11)</f>
        <v>0.8928571428571429</v>
      </c>
      <c r="N13" s="187">
        <f>IF(COUNTIF($D$15:$D$54,"&gt;0")=0,"",N12/N11)</f>
        <v>0.7142857142857143</v>
      </c>
      <c r="O13" s="200">
        <f>IF(COUNTIF($D$15:$D$54,"&gt;0")=0,"",O12/O11)</f>
        <v>0.9285714285714286</v>
      </c>
      <c r="P13" s="187">
        <f>IF(COUNTIF($D$15:$D$54,"&gt;0")=0,"",P12/P11)</f>
        <v>0.5476190476190476</v>
      </c>
      <c r="Q13" s="271" t="s">
        <v>106</v>
      </c>
      <c r="R13" s="271"/>
      <c r="S13" s="271"/>
      <c r="T13" s="272"/>
      <c r="W13" s="17"/>
      <c r="X13" s="18"/>
    </row>
    <row r="14" spans="1:24" ht="60.75" thickBot="1">
      <c r="A14" s="66" t="s">
        <v>1</v>
      </c>
      <c r="B14" s="67" t="s">
        <v>2</v>
      </c>
      <c r="C14" s="68" t="s">
        <v>10</v>
      </c>
      <c r="D14" s="178" t="s">
        <v>3</v>
      </c>
      <c r="E14" s="58">
        <v>1</v>
      </c>
      <c r="F14" s="59">
        <v>2</v>
      </c>
      <c r="G14" s="60">
        <v>3</v>
      </c>
      <c r="H14" s="188">
        <v>4</v>
      </c>
      <c r="I14" s="160">
        <v>5</v>
      </c>
      <c r="J14" s="175">
        <v>6</v>
      </c>
      <c r="K14" s="61">
        <v>7</v>
      </c>
      <c r="L14" s="62">
        <v>8</v>
      </c>
      <c r="M14" s="61">
        <v>9</v>
      </c>
      <c r="N14" s="188">
        <v>10</v>
      </c>
      <c r="O14" s="160">
        <v>11</v>
      </c>
      <c r="P14" s="188">
        <v>12</v>
      </c>
      <c r="Q14" s="19" t="s">
        <v>105</v>
      </c>
      <c r="R14" s="164" t="s">
        <v>107</v>
      </c>
      <c r="S14" s="164" t="s">
        <v>108</v>
      </c>
      <c r="T14" s="165" t="s">
        <v>109</v>
      </c>
      <c r="U14" s="19" t="s">
        <v>4</v>
      </c>
      <c r="V14" s="20" t="s">
        <v>117</v>
      </c>
      <c r="W14" s="21" t="s">
        <v>88</v>
      </c>
      <c r="X14" s="22" t="s">
        <v>87</v>
      </c>
    </row>
    <row r="15" spans="1:24" ht="15">
      <c r="A15" s="79">
        <v>1</v>
      </c>
      <c r="B15" s="205" t="s">
        <v>271</v>
      </c>
      <c r="C15" s="81"/>
      <c r="D15" s="82">
        <v>3</v>
      </c>
      <c r="E15" s="83">
        <v>0</v>
      </c>
      <c r="F15" s="84">
        <v>0</v>
      </c>
      <c r="G15" s="85">
        <v>0</v>
      </c>
      <c r="H15" s="189">
        <v>0</v>
      </c>
      <c r="I15" s="161">
        <v>0</v>
      </c>
      <c r="J15" s="84">
        <v>0</v>
      </c>
      <c r="K15" s="86">
        <v>0</v>
      </c>
      <c r="L15" s="87">
        <v>0</v>
      </c>
      <c r="M15" s="86">
        <v>0</v>
      </c>
      <c r="N15" s="189">
        <v>0</v>
      </c>
      <c r="O15" s="161">
        <v>0</v>
      </c>
      <c r="P15" s="189">
        <v>0</v>
      </c>
      <c r="Q15" s="166" t="str">
        <f>IF(SUM($D15)&gt;0,IF(SUM(E15:H15)&gt;=SUM(E$11:H$11)/2,"да","нет"),"")</f>
        <v>нет</v>
      </c>
      <c r="R15" s="167" t="str">
        <f>IF(SUM($D15)&gt;0,IF(SUM(I15:K15)&gt;=SUM(I$11:K$11)/2,"да","нет"),"")</f>
        <v>нет</v>
      </c>
      <c r="S15" s="167" t="str">
        <f>IF(SUM($D15)&gt;0,IF(SUM(L15:N15)&gt;=SUM(L$11:N$11)/2,"да","нет"),"")</f>
        <v>нет</v>
      </c>
      <c r="T15" s="168" t="str">
        <f>IF(SUM($D15)&gt;0,IF(SUM(O15:P15)&gt;=SUM(O$11:P$11)/2,"да","нет"),"")</f>
        <v>нет</v>
      </c>
      <c r="U15" s="23">
        <f aca="true" t="shared" si="2" ref="U15:U54">IF(SUM(D15)&gt;0,SUM(E15:P15),"")</f>
        <v>0</v>
      </c>
      <c r="V15" s="24" t="str">
        <f aca="true" t="shared" si="3" ref="V15:V54">IF(SUM(D15)&gt;0,IF(U15&gt;=$U$7,$V$7,IF(U15&gt;=$U$8,$V$8,IF(U15&gt;=$U$9,$V$9,$V$10))),"")</f>
        <v>Низкий</v>
      </c>
      <c r="W15" s="25" t="str">
        <f>IF(B15="","",IF(AND(SUM($D15)=0,COUNTA($E15:$P15)&gt;0),$D$57,IF(OR(E15&gt;E$11,F15&gt;F$11,G15&gt;G$11,H15&gt;H$11,I15&gt;I$11,J15&gt;J$11,K15&gt;K$11,L15&gt;L$11,M15&gt;M$11,N15&gt;N$11,O15&gt;O$11,P15&gt;P$11),$D$58,"нет")))</f>
        <v>нет</v>
      </c>
      <c r="X15" s="26">
        <f>IF(W15="","",IF(W15="нет",0,1))</f>
        <v>0</v>
      </c>
    </row>
    <row r="16" spans="1:24" ht="15">
      <c r="A16" s="88">
        <v>2</v>
      </c>
      <c r="B16" s="206" t="s">
        <v>272</v>
      </c>
      <c r="C16" s="90"/>
      <c r="D16" s="91">
        <v>3</v>
      </c>
      <c r="E16" s="92">
        <v>1</v>
      </c>
      <c r="F16" s="93">
        <v>1</v>
      </c>
      <c r="G16" s="94">
        <v>1</v>
      </c>
      <c r="H16" s="190">
        <v>2</v>
      </c>
      <c r="I16" s="162">
        <v>1</v>
      </c>
      <c r="J16" s="93">
        <v>1</v>
      </c>
      <c r="K16" s="95">
        <v>0</v>
      </c>
      <c r="L16" s="96">
        <v>1</v>
      </c>
      <c r="M16" s="95">
        <v>1</v>
      </c>
      <c r="N16" s="190">
        <v>1</v>
      </c>
      <c r="O16" s="162">
        <v>1</v>
      </c>
      <c r="P16" s="190">
        <v>3</v>
      </c>
      <c r="Q16" s="169" t="str">
        <f aca="true" t="shared" si="4" ref="Q16:Q54">IF(SUM($D16)&gt;0,IF(SUM(E16:H16)&gt;=SUM(E$11:H$11)/2,"да","нет"),"")</f>
        <v>да</v>
      </c>
      <c r="R16" s="170" t="str">
        <f aca="true" t="shared" si="5" ref="R16:R54">IF(SUM($D16)&gt;0,IF(SUM(I16:K16)&gt;=SUM(I$11:K$11)/2,"да","нет"),"")</f>
        <v>да</v>
      </c>
      <c r="S16" s="170" t="str">
        <f aca="true" t="shared" si="6" ref="S16:S54">IF(SUM($D16)&gt;0,IF(SUM(L16:N16)&gt;=SUM(L$11:N$11)/2,"да","нет"),"")</f>
        <v>да</v>
      </c>
      <c r="T16" s="171" t="str">
        <f aca="true" t="shared" si="7" ref="T16:T54">IF(SUM($D16)&gt;0,IF(SUM(O16:P16)&gt;=SUM(O$11:P$11)/2,"да","нет"),"")</f>
        <v>да</v>
      </c>
      <c r="U16" s="27">
        <f t="shared" si="2"/>
        <v>14</v>
      </c>
      <c r="V16" s="28" t="str">
        <f t="shared" si="3"/>
        <v>Повышенный</v>
      </c>
      <c r="W16" s="29" t="str">
        <f aca="true" t="shared" si="8" ref="W16:W54">IF(B16="","",IF(AND(SUM($D16)=0,COUNTA($E16:$P16)&gt;0),$D$57,IF(OR(E16&gt;E$11,F16&gt;F$11,G16&gt;G$11,H16&gt;H$11,I16&gt;I$11,J16&gt;J$11,K16&gt;K$11,L16&gt;L$11,M16&gt;M$11,N16&gt;N$11,O16&gt;O$11,P16&gt;P$11),$D$58,"нет")))</f>
        <v>нет</v>
      </c>
      <c r="X16" s="30">
        <f aca="true" t="shared" si="9" ref="X16:X39">IF(W16="","",IF(W16="нет",0,1))</f>
        <v>0</v>
      </c>
    </row>
    <row r="17" spans="1:24" ht="15">
      <c r="A17" s="88">
        <v>3</v>
      </c>
      <c r="B17" s="206" t="s">
        <v>273</v>
      </c>
      <c r="C17" s="90"/>
      <c r="D17" s="91">
        <v>4</v>
      </c>
      <c r="E17" s="92">
        <v>1</v>
      </c>
      <c r="F17" s="93">
        <v>1</v>
      </c>
      <c r="G17" s="94">
        <v>1</v>
      </c>
      <c r="H17" s="190">
        <v>2</v>
      </c>
      <c r="I17" s="162">
        <v>1</v>
      </c>
      <c r="J17" s="93">
        <v>2</v>
      </c>
      <c r="K17" s="95">
        <v>1</v>
      </c>
      <c r="L17" s="96">
        <v>1</v>
      </c>
      <c r="M17" s="95">
        <v>1</v>
      </c>
      <c r="N17" s="190">
        <v>1</v>
      </c>
      <c r="O17" s="162">
        <v>1</v>
      </c>
      <c r="P17" s="190">
        <v>1</v>
      </c>
      <c r="Q17" s="169" t="str">
        <f t="shared" si="4"/>
        <v>да</v>
      </c>
      <c r="R17" s="170" t="str">
        <f t="shared" si="5"/>
        <v>да</v>
      </c>
      <c r="S17" s="170" t="str">
        <f t="shared" si="6"/>
        <v>да</v>
      </c>
      <c r="T17" s="171" t="str">
        <f t="shared" si="7"/>
        <v>да</v>
      </c>
      <c r="U17" s="27">
        <f t="shared" si="2"/>
        <v>14</v>
      </c>
      <c r="V17" s="28" t="str">
        <f t="shared" si="3"/>
        <v>Повышенный</v>
      </c>
      <c r="W17" s="29" t="str">
        <f t="shared" si="8"/>
        <v>нет</v>
      </c>
      <c r="X17" s="30">
        <f t="shared" si="9"/>
        <v>0</v>
      </c>
    </row>
    <row r="18" spans="1:24" ht="15">
      <c r="A18" s="88">
        <v>4</v>
      </c>
      <c r="B18" s="206" t="s">
        <v>274</v>
      </c>
      <c r="C18" s="90"/>
      <c r="D18" s="91">
        <v>3</v>
      </c>
      <c r="E18" s="92">
        <v>1</v>
      </c>
      <c r="F18" s="93">
        <v>1</v>
      </c>
      <c r="G18" s="94">
        <v>1</v>
      </c>
      <c r="H18" s="190">
        <v>2</v>
      </c>
      <c r="I18" s="162">
        <v>1</v>
      </c>
      <c r="J18" s="93">
        <v>1</v>
      </c>
      <c r="K18" s="95">
        <v>0</v>
      </c>
      <c r="L18" s="96">
        <v>1</v>
      </c>
      <c r="M18" s="95">
        <v>1</v>
      </c>
      <c r="N18" s="190">
        <v>1</v>
      </c>
      <c r="O18" s="162">
        <v>1</v>
      </c>
      <c r="P18" s="190">
        <v>3</v>
      </c>
      <c r="Q18" s="169" t="str">
        <f t="shared" si="4"/>
        <v>да</v>
      </c>
      <c r="R18" s="170" t="str">
        <f t="shared" si="5"/>
        <v>да</v>
      </c>
      <c r="S18" s="170" t="str">
        <f t="shared" si="6"/>
        <v>да</v>
      </c>
      <c r="T18" s="171" t="str">
        <f t="shared" si="7"/>
        <v>да</v>
      </c>
      <c r="U18" s="27">
        <f t="shared" si="2"/>
        <v>14</v>
      </c>
      <c r="V18" s="28" t="str">
        <f t="shared" si="3"/>
        <v>Повышенный</v>
      </c>
      <c r="W18" s="29" t="str">
        <f t="shared" si="8"/>
        <v>нет</v>
      </c>
      <c r="X18" s="30">
        <f t="shared" si="9"/>
        <v>0</v>
      </c>
    </row>
    <row r="19" spans="1:24" ht="15.75" thickBot="1">
      <c r="A19" s="97">
        <v>5</v>
      </c>
      <c r="B19" s="206" t="s">
        <v>275</v>
      </c>
      <c r="C19" s="99"/>
      <c r="D19" s="100">
        <v>4</v>
      </c>
      <c r="E19" s="101">
        <v>1</v>
      </c>
      <c r="F19" s="102">
        <v>1</v>
      </c>
      <c r="G19" s="103">
        <v>0</v>
      </c>
      <c r="H19" s="191">
        <v>2</v>
      </c>
      <c r="I19" s="163">
        <v>1</v>
      </c>
      <c r="J19" s="102">
        <v>1</v>
      </c>
      <c r="K19" s="104">
        <v>1</v>
      </c>
      <c r="L19" s="105">
        <v>0</v>
      </c>
      <c r="M19" s="104">
        <v>1</v>
      </c>
      <c r="N19" s="191">
        <v>1</v>
      </c>
      <c r="O19" s="163">
        <v>1</v>
      </c>
      <c r="P19" s="191">
        <v>3</v>
      </c>
      <c r="Q19" s="172" t="str">
        <f t="shared" si="4"/>
        <v>да</v>
      </c>
      <c r="R19" s="173" t="str">
        <f t="shared" si="5"/>
        <v>да</v>
      </c>
      <c r="S19" s="173" t="str">
        <f t="shared" si="6"/>
        <v>да</v>
      </c>
      <c r="T19" s="174" t="str">
        <f t="shared" si="7"/>
        <v>да</v>
      </c>
      <c r="U19" s="31">
        <f t="shared" si="2"/>
        <v>13</v>
      </c>
      <c r="V19" s="32" t="str">
        <f t="shared" si="3"/>
        <v>Повышенный</v>
      </c>
      <c r="W19" s="33" t="str">
        <f t="shared" si="8"/>
        <v>нет</v>
      </c>
      <c r="X19" s="34">
        <f t="shared" si="9"/>
        <v>0</v>
      </c>
    </row>
    <row r="20" spans="1:24" ht="15">
      <c r="A20" s="106">
        <v>6</v>
      </c>
      <c r="B20" s="206" t="s">
        <v>276</v>
      </c>
      <c r="C20" s="81"/>
      <c r="D20" s="82">
        <v>2</v>
      </c>
      <c r="E20" s="83">
        <v>1</v>
      </c>
      <c r="F20" s="84">
        <v>1</v>
      </c>
      <c r="G20" s="85">
        <v>0</v>
      </c>
      <c r="H20" s="189">
        <v>2</v>
      </c>
      <c r="I20" s="161">
        <v>1</v>
      </c>
      <c r="J20" s="84">
        <v>0</v>
      </c>
      <c r="K20" s="86">
        <v>1</v>
      </c>
      <c r="L20" s="87">
        <v>1</v>
      </c>
      <c r="M20" s="86">
        <v>1</v>
      </c>
      <c r="N20" s="189">
        <v>0</v>
      </c>
      <c r="O20" s="161">
        <v>1</v>
      </c>
      <c r="P20" s="189">
        <v>2</v>
      </c>
      <c r="Q20" s="166" t="str">
        <f t="shared" si="4"/>
        <v>да</v>
      </c>
      <c r="R20" s="167" t="str">
        <f t="shared" si="5"/>
        <v>да</v>
      </c>
      <c r="S20" s="167" t="str">
        <f t="shared" si="6"/>
        <v>да</v>
      </c>
      <c r="T20" s="168" t="str">
        <f t="shared" si="7"/>
        <v>да</v>
      </c>
      <c r="U20" s="35">
        <f t="shared" si="2"/>
        <v>11</v>
      </c>
      <c r="V20" s="36" t="str">
        <f t="shared" si="3"/>
        <v>Базовый</v>
      </c>
      <c r="W20" s="25" t="str">
        <f t="shared" si="8"/>
        <v>нет</v>
      </c>
      <c r="X20" s="26">
        <f t="shared" si="9"/>
        <v>0</v>
      </c>
    </row>
    <row r="21" spans="1:24" ht="15">
      <c r="A21" s="88">
        <v>7</v>
      </c>
      <c r="B21" s="206" t="s">
        <v>277</v>
      </c>
      <c r="C21" s="90"/>
      <c r="D21" s="91">
        <v>3</v>
      </c>
      <c r="E21" s="92">
        <v>1</v>
      </c>
      <c r="F21" s="93">
        <v>0</v>
      </c>
      <c r="G21" s="94">
        <v>0</v>
      </c>
      <c r="H21" s="190">
        <v>2</v>
      </c>
      <c r="I21" s="162">
        <v>1</v>
      </c>
      <c r="J21" s="93">
        <v>0</v>
      </c>
      <c r="K21" s="95">
        <v>0</v>
      </c>
      <c r="L21" s="96">
        <v>0</v>
      </c>
      <c r="M21" s="95">
        <v>1</v>
      </c>
      <c r="N21" s="190">
        <v>1</v>
      </c>
      <c r="O21" s="162">
        <v>1</v>
      </c>
      <c r="P21" s="190">
        <v>2</v>
      </c>
      <c r="Q21" s="169" t="str">
        <f t="shared" si="4"/>
        <v>да</v>
      </c>
      <c r="R21" s="170" t="str">
        <f t="shared" si="5"/>
        <v>нет</v>
      </c>
      <c r="S21" s="170" t="str">
        <f t="shared" si="6"/>
        <v>да</v>
      </c>
      <c r="T21" s="171" t="str">
        <f t="shared" si="7"/>
        <v>да</v>
      </c>
      <c r="U21" s="27">
        <f t="shared" si="2"/>
        <v>9</v>
      </c>
      <c r="V21" s="28" t="str">
        <f t="shared" si="3"/>
        <v>Базовый</v>
      </c>
      <c r="W21" s="29" t="str">
        <f t="shared" si="8"/>
        <v>нет</v>
      </c>
      <c r="X21" s="30">
        <f t="shared" si="9"/>
        <v>0</v>
      </c>
    </row>
    <row r="22" spans="1:24" ht="15">
      <c r="A22" s="88">
        <v>8</v>
      </c>
      <c r="B22" s="206" t="s">
        <v>278</v>
      </c>
      <c r="C22" s="90"/>
      <c r="D22" s="91">
        <v>2</v>
      </c>
      <c r="E22" s="92">
        <v>1</v>
      </c>
      <c r="F22" s="93">
        <v>1</v>
      </c>
      <c r="G22" s="94">
        <v>0</v>
      </c>
      <c r="H22" s="190">
        <v>1</v>
      </c>
      <c r="I22" s="162">
        <v>1</v>
      </c>
      <c r="J22" s="93">
        <v>2</v>
      </c>
      <c r="K22" s="95">
        <v>1</v>
      </c>
      <c r="L22" s="96">
        <v>1</v>
      </c>
      <c r="M22" s="95">
        <v>1</v>
      </c>
      <c r="N22" s="190">
        <v>1</v>
      </c>
      <c r="O22" s="162">
        <v>1</v>
      </c>
      <c r="P22" s="190">
        <v>0</v>
      </c>
      <c r="Q22" s="169" t="str">
        <f t="shared" si="4"/>
        <v>да</v>
      </c>
      <c r="R22" s="170" t="str">
        <f t="shared" si="5"/>
        <v>да</v>
      </c>
      <c r="S22" s="170" t="str">
        <f t="shared" si="6"/>
        <v>да</v>
      </c>
      <c r="T22" s="171" t="str">
        <f t="shared" si="7"/>
        <v>нет</v>
      </c>
      <c r="U22" s="27">
        <f t="shared" si="2"/>
        <v>11</v>
      </c>
      <c r="V22" s="28" t="str">
        <f t="shared" si="3"/>
        <v>Базовый</v>
      </c>
      <c r="W22" s="29" t="str">
        <f t="shared" si="8"/>
        <v>нет</v>
      </c>
      <c r="X22" s="30">
        <f t="shared" si="9"/>
        <v>0</v>
      </c>
    </row>
    <row r="23" spans="1:24" ht="15">
      <c r="A23" s="88">
        <v>9</v>
      </c>
      <c r="B23" s="206" t="s">
        <v>279</v>
      </c>
      <c r="C23" s="90"/>
      <c r="D23" s="91">
        <v>1</v>
      </c>
      <c r="E23" s="92">
        <v>1</v>
      </c>
      <c r="F23" s="93">
        <v>1</v>
      </c>
      <c r="G23" s="94">
        <v>1</v>
      </c>
      <c r="H23" s="190">
        <v>2</v>
      </c>
      <c r="I23" s="162">
        <v>1</v>
      </c>
      <c r="J23" s="93">
        <v>2</v>
      </c>
      <c r="K23" s="95">
        <v>1</v>
      </c>
      <c r="L23" s="96">
        <v>2</v>
      </c>
      <c r="M23" s="95">
        <v>1</v>
      </c>
      <c r="N23" s="190">
        <v>1</v>
      </c>
      <c r="O23" s="162">
        <v>1</v>
      </c>
      <c r="P23" s="190">
        <v>3</v>
      </c>
      <c r="Q23" s="169" t="str">
        <f t="shared" si="4"/>
        <v>да</v>
      </c>
      <c r="R23" s="170" t="str">
        <f t="shared" si="5"/>
        <v>да</v>
      </c>
      <c r="S23" s="170" t="str">
        <f t="shared" si="6"/>
        <v>да</v>
      </c>
      <c r="T23" s="171" t="str">
        <f t="shared" si="7"/>
        <v>да</v>
      </c>
      <c r="U23" s="27">
        <f t="shared" si="2"/>
        <v>17</v>
      </c>
      <c r="V23" s="28" t="str">
        <f t="shared" si="3"/>
        <v>Высокий</v>
      </c>
      <c r="W23" s="29" t="str">
        <f t="shared" si="8"/>
        <v>нет</v>
      </c>
      <c r="X23" s="30">
        <f t="shared" si="9"/>
        <v>0</v>
      </c>
    </row>
    <row r="24" spans="1:24" ht="15.75" thickBot="1">
      <c r="A24" s="107">
        <v>10</v>
      </c>
      <c r="B24" s="206" t="s">
        <v>280</v>
      </c>
      <c r="C24" s="99"/>
      <c r="D24" s="100">
        <v>1</v>
      </c>
      <c r="E24" s="101">
        <v>1</v>
      </c>
      <c r="F24" s="102">
        <v>1</v>
      </c>
      <c r="G24" s="103">
        <v>1</v>
      </c>
      <c r="H24" s="191">
        <v>2</v>
      </c>
      <c r="I24" s="163">
        <v>1</v>
      </c>
      <c r="J24" s="102">
        <v>1</v>
      </c>
      <c r="K24" s="104">
        <v>1</v>
      </c>
      <c r="L24" s="105">
        <v>0</v>
      </c>
      <c r="M24" s="104">
        <v>1</v>
      </c>
      <c r="N24" s="191">
        <v>1</v>
      </c>
      <c r="O24" s="163">
        <v>1</v>
      </c>
      <c r="P24" s="191">
        <v>3</v>
      </c>
      <c r="Q24" s="172" t="str">
        <f t="shared" si="4"/>
        <v>да</v>
      </c>
      <c r="R24" s="173" t="str">
        <f t="shared" si="5"/>
        <v>да</v>
      </c>
      <c r="S24" s="173" t="str">
        <f t="shared" si="6"/>
        <v>да</v>
      </c>
      <c r="T24" s="174" t="str">
        <f t="shared" si="7"/>
        <v>да</v>
      </c>
      <c r="U24" s="37">
        <f t="shared" si="2"/>
        <v>14</v>
      </c>
      <c r="V24" s="38" t="str">
        <f t="shared" si="3"/>
        <v>Повышенный</v>
      </c>
      <c r="W24" s="33" t="str">
        <f t="shared" si="8"/>
        <v>нет</v>
      </c>
      <c r="X24" s="34">
        <f t="shared" si="9"/>
        <v>0</v>
      </c>
    </row>
    <row r="25" spans="1:24" ht="15">
      <c r="A25" s="79">
        <v>11</v>
      </c>
      <c r="B25" s="206" t="s">
        <v>281</v>
      </c>
      <c r="C25" s="81"/>
      <c r="D25" s="82">
        <v>4</v>
      </c>
      <c r="E25" s="83">
        <v>1</v>
      </c>
      <c r="F25" s="84">
        <v>1</v>
      </c>
      <c r="G25" s="85">
        <v>1</v>
      </c>
      <c r="H25" s="189">
        <v>2</v>
      </c>
      <c r="I25" s="161">
        <v>1</v>
      </c>
      <c r="J25" s="84">
        <v>2</v>
      </c>
      <c r="K25" s="86">
        <v>1</v>
      </c>
      <c r="L25" s="87">
        <v>1</v>
      </c>
      <c r="M25" s="86">
        <v>1</v>
      </c>
      <c r="N25" s="189">
        <v>1</v>
      </c>
      <c r="O25" s="161">
        <v>1</v>
      </c>
      <c r="P25" s="189">
        <v>1</v>
      </c>
      <c r="Q25" s="166" t="str">
        <f t="shared" si="4"/>
        <v>да</v>
      </c>
      <c r="R25" s="167" t="str">
        <f t="shared" si="5"/>
        <v>да</v>
      </c>
      <c r="S25" s="167" t="str">
        <f t="shared" si="6"/>
        <v>да</v>
      </c>
      <c r="T25" s="168" t="str">
        <f t="shared" si="7"/>
        <v>да</v>
      </c>
      <c r="U25" s="23">
        <f t="shared" si="2"/>
        <v>14</v>
      </c>
      <c r="V25" s="24" t="str">
        <f t="shared" si="3"/>
        <v>Повышенный</v>
      </c>
      <c r="W25" s="25" t="str">
        <f t="shared" si="8"/>
        <v>нет</v>
      </c>
      <c r="X25" s="26">
        <f t="shared" si="9"/>
        <v>0</v>
      </c>
    </row>
    <row r="26" spans="1:24" ht="15">
      <c r="A26" s="88">
        <v>12</v>
      </c>
      <c r="B26" s="206" t="s">
        <v>282</v>
      </c>
      <c r="C26" s="90"/>
      <c r="D26" s="91">
        <v>1</v>
      </c>
      <c r="E26" s="92">
        <v>1</v>
      </c>
      <c r="F26" s="93">
        <v>1</v>
      </c>
      <c r="G26" s="94">
        <v>1</v>
      </c>
      <c r="H26" s="190">
        <v>2</v>
      </c>
      <c r="I26" s="162">
        <v>1</v>
      </c>
      <c r="J26" s="93">
        <v>0</v>
      </c>
      <c r="K26" s="95">
        <v>1</v>
      </c>
      <c r="L26" s="96">
        <v>1</v>
      </c>
      <c r="M26" s="95">
        <v>1</v>
      </c>
      <c r="N26" s="190">
        <v>0</v>
      </c>
      <c r="O26" s="162">
        <v>1</v>
      </c>
      <c r="P26" s="190">
        <v>3</v>
      </c>
      <c r="Q26" s="169" t="str">
        <f t="shared" si="4"/>
        <v>да</v>
      </c>
      <c r="R26" s="170" t="str">
        <f t="shared" si="5"/>
        <v>да</v>
      </c>
      <c r="S26" s="170" t="str">
        <f t="shared" si="6"/>
        <v>да</v>
      </c>
      <c r="T26" s="171" t="str">
        <f t="shared" si="7"/>
        <v>да</v>
      </c>
      <c r="U26" s="27">
        <f t="shared" si="2"/>
        <v>13</v>
      </c>
      <c r="V26" s="28" t="str">
        <f t="shared" si="3"/>
        <v>Повышенный</v>
      </c>
      <c r="W26" s="29" t="str">
        <f t="shared" si="8"/>
        <v>нет</v>
      </c>
      <c r="X26" s="30">
        <f t="shared" si="9"/>
        <v>0</v>
      </c>
    </row>
    <row r="27" spans="1:24" ht="15">
      <c r="A27" s="88">
        <v>13</v>
      </c>
      <c r="B27" s="206" t="s">
        <v>283</v>
      </c>
      <c r="C27" s="90"/>
      <c r="D27" s="91"/>
      <c r="E27" s="92"/>
      <c r="F27" s="93"/>
      <c r="G27" s="94"/>
      <c r="H27" s="190"/>
      <c r="I27" s="162"/>
      <c r="J27" s="93"/>
      <c r="K27" s="95"/>
      <c r="L27" s="96"/>
      <c r="M27" s="95"/>
      <c r="N27" s="190"/>
      <c r="O27" s="162"/>
      <c r="P27" s="190"/>
      <c r="Q27" s="169">
        <f t="shared" si="4"/>
      </c>
      <c r="R27" s="170">
        <f t="shared" si="5"/>
      </c>
      <c r="S27" s="170">
        <f t="shared" si="6"/>
      </c>
      <c r="T27" s="171">
        <f t="shared" si="7"/>
      </c>
      <c r="U27" s="27">
        <f t="shared" si="2"/>
      </c>
      <c r="V27" s="28">
        <f t="shared" si="3"/>
      </c>
      <c r="W27" s="29" t="str">
        <f t="shared" si="8"/>
        <v>нет</v>
      </c>
      <c r="X27" s="30">
        <f t="shared" si="9"/>
        <v>0</v>
      </c>
    </row>
    <row r="28" spans="1:24" ht="15">
      <c r="A28" s="88">
        <v>14</v>
      </c>
      <c r="B28" s="206" t="s">
        <v>284</v>
      </c>
      <c r="C28" s="90"/>
      <c r="D28" s="91">
        <v>1</v>
      </c>
      <c r="E28" s="92">
        <v>1</v>
      </c>
      <c r="F28" s="93">
        <v>1</v>
      </c>
      <c r="G28" s="94">
        <v>1</v>
      </c>
      <c r="H28" s="190">
        <v>1</v>
      </c>
      <c r="I28" s="162">
        <v>1</v>
      </c>
      <c r="J28" s="93">
        <v>2</v>
      </c>
      <c r="K28" s="95">
        <v>1</v>
      </c>
      <c r="L28" s="96">
        <v>0</v>
      </c>
      <c r="M28" s="95">
        <v>0</v>
      </c>
      <c r="N28" s="190">
        <v>1</v>
      </c>
      <c r="O28" s="162">
        <v>1</v>
      </c>
      <c r="P28" s="190">
        <v>1</v>
      </c>
      <c r="Q28" s="169" t="str">
        <f t="shared" si="4"/>
        <v>да</v>
      </c>
      <c r="R28" s="170" t="str">
        <f t="shared" si="5"/>
        <v>да</v>
      </c>
      <c r="S28" s="170" t="str">
        <f t="shared" si="6"/>
        <v>нет</v>
      </c>
      <c r="T28" s="171" t="str">
        <f t="shared" si="7"/>
        <v>да</v>
      </c>
      <c r="U28" s="27">
        <f t="shared" si="2"/>
        <v>11</v>
      </c>
      <c r="V28" s="28" t="str">
        <f t="shared" si="3"/>
        <v>Базовый</v>
      </c>
      <c r="W28" s="29" t="str">
        <f t="shared" si="8"/>
        <v>нет</v>
      </c>
      <c r="X28" s="30">
        <f t="shared" si="9"/>
        <v>0</v>
      </c>
    </row>
    <row r="29" spans="1:24" ht="15.75" thickBot="1">
      <c r="A29" s="97">
        <v>15</v>
      </c>
      <c r="B29" s="206" t="s">
        <v>285</v>
      </c>
      <c r="C29" s="99"/>
      <c r="D29" s="100">
        <v>1</v>
      </c>
      <c r="E29" s="101">
        <v>1</v>
      </c>
      <c r="F29" s="102">
        <v>1</v>
      </c>
      <c r="G29" s="103">
        <v>1</v>
      </c>
      <c r="H29" s="191">
        <v>1</v>
      </c>
      <c r="I29" s="163">
        <v>1</v>
      </c>
      <c r="J29" s="102">
        <v>0</v>
      </c>
      <c r="K29" s="104">
        <v>0</v>
      </c>
      <c r="L29" s="105">
        <v>0</v>
      </c>
      <c r="M29" s="104">
        <v>1</v>
      </c>
      <c r="N29" s="191">
        <v>1</v>
      </c>
      <c r="O29" s="163">
        <v>1</v>
      </c>
      <c r="P29" s="191">
        <v>2</v>
      </c>
      <c r="Q29" s="172" t="str">
        <f t="shared" si="4"/>
        <v>да</v>
      </c>
      <c r="R29" s="173" t="str">
        <f t="shared" si="5"/>
        <v>нет</v>
      </c>
      <c r="S29" s="173" t="str">
        <f t="shared" si="6"/>
        <v>да</v>
      </c>
      <c r="T29" s="174" t="str">
        <f t="shared" si="7"/>
        <v>да</v>
      </c>
      <c r="U29" s="31">
        <f t="shared" si="2"/>
        <v>10</v>
      </c>
      <c r="V29" s="32" t="str">
        <f t="shared" si="3"/>
        <v>Базовый</v>
      </c>
      <c r="W29" s="33" t="str">
        <f t="shared" si="8"/>
        <v>нет</v>
      </c>
      <c r="X29" s="34">
        <f t="shared" si="9"/>
        <v>0</v>
      </c>
    </row>
    <row r="30" spans="1:24" ht="15">
      <c r="A30" s="106">
        <v>16</v>
      </c>
      <c r="B30" s="206" t="s">
        <v>286</v>
      </c>
      <c r="C30" s="81"/>
      <c r="D30" s="82">
        <v>2</v>
      </c>
      <c r="E30" s="83">
        <v>1</v>
      </c>
      <c r="F30" s="84">
        <v>1</v>
      </c>
      <c r="G30" s="85">
        <v>1</v>
      </c>
      <c r="H30" s="189">
        <v>2</v>
      </c>
      <c r="I30" s="161">
        <v>1</v>
      </c>
      <c r="J30" s="84">
        <v>2</v>
      </c>
      <c r="K30" s="86">
        <v>1</v>
      </c>
      <c r="L30" s="87">
        <v>1</v>
      </c>
      <c r="M30" s="86">
        <v>1</v>
      </c>
      <c r="N30" s="189">
        <v>1</v>
      </c>
      <c r="O30" s="161">
        <v>1</v>
      </c>
      <c r="P30" s="189">
        <v>0</v>
      </c>
      <c r="Q30" s="166" t="str">
        <f t="shared" si="4"/>
        <v>да</v>
      </c>
      <c r="R30" s="167" t="str">
        <f t="shared" si="5"/>
        <v>да</v>
      </c>
      <c r="S30" s="167" t="str">
        <f t="shared" si="6"/>
        <v>да</v>
      </c>
      <c r="T30" s="168" t="str">
        <f t="shared" si="7"/>
        <v>нет</v>
      </c>
      <c r="U30" s="35">
        <f t="shared" si="2"/>
        <v>13</v>
      </c>
      <c r="V30" s="36" t="str">
        <f t="shared" si="3"/>
        <v>Повышенный</v>
      </c>
      <c r="W30" s="25" t="str">
        <f t="shared" si="8"/>
        <v>нет</v>
      </c>
      <c r="X30" s="26">
        <f t="shared" si="9"/>
        <v>0</v>
      </c>
    </row>
    <row r="31" spans="1:24" ht="15">
      <c r="A31" s="88">
        <v>17</v>
      </c>
      <c r="B31" s="206" t="s">
        <v>287</v>
      </c>
      <c r="C31" s="90"/>
      <c r="D31" s="91">
        <v>4</v>
      </c>
      <c r="E31" s="92">
        <v>1</v>
      </c>
      <c r="F31" s="93">
        <v>1</v>
      </c>
      <c r="G31" s="94">
        <v>0</v>
      </c>
      <c r="H31" s="190">
        <v>2</v>
      </c>
      <c r="I31" s="162">
        <v>1</v>
      </c>
      <c r="J31" s="93">
        <v>0</v>
      </c>
      <c r="K31" s="95">
        <v>1</v>
      </c>
      <c r="L31" s="96">
        <v>2</v>
      </c>
      <c r="M31" s="95">
        <v>1</v>
      </c>
      <c r="N31" s="190">
        <v>0</v>
      </c>
      <c r="O31" s="162">
        <v>0</v>
      </c>
      <c r="P31" s="190">
        <v>1</v>
      </c>
      <c r="Q31" s="169" t="str">
        <f t="shared" si="4"/>
        <v>да</v>
      </c>
      <c r="R31" s="170" t="str">
        <f t="shared" si="5"/>
        <v>да</v>
      </c>
      <c r="S31" s="170" t="str">
        <f t="shared" si="6"/>
        <v>да</v>
      </c>
      <c r="T31" s="171" t="str">
        <f t="shared" si="7"/>
        <v>нет</v>
      </c>
      <c r="U31" s="27">
        <f t="shared" si="2"/>
        <v>10</v>
      </c>
      <c r="V31" s="28" t="str">
        <f t="shared" si="3"/>
        <v>Базовый</v>
      </c>
      <c r="W31" s="29" t="str">
        <f t="shared" si="8"/>
        <v>нет</v>
      </c>
      <c r="X31" s="30">
        <f t="shared" si="9"/>
        <v>0</v>
      </c>
    </row>
    <row r="32" spans="1:24" ht="15">
      <c r="A32" s="88">
        <v>18</v>
      </c>
      <c r="B32" s="206" t="s">
        <v>288</v>
      </c>
      <c r="C32" s="90"/>
      <c r="D32" s="91">
        <v>2</v>
      </c>
      <c r="E32" s="92">
        <v>1</v>
      </c>
      <c r="F32" s="93">
        <v>1</v>
      </c>
      <c r="G32" s="94">
        <v>0</v>
      </c>
      <c r="H32" s="190">
        <v>2</v>
      </c>
      <c r="I32" s="162">
        <v>1</v>
      </c>
      <c r="J32" s="93">
        <v>0</v>
      </c>
      <c r="K32" s="95">
        <v>1</v>
      </c>
      <c r="L32" s="96">
        <v>0</v>
      </c>
      <c r="M32" s="95">
        <v>1</v>
      </c>
      <c r="N32" s="190">
        <v>0</v>
      </c>
      <c r="O32" s="162">
        <v>1</v>
      </c>
      <c r="P32" s="190">
        <v>1</v>
      </c>
      <c r="Q32" s="169" t="str">
        <f t="shared" si="4"/>
        <v>да</v>
      </c>
      <c r="R32" s="170" t="str">
        <f t="shared" si="5"/>
        <v>да</v>
      </c>
      <c r="S32" s="170" t="str">
        <f t="shared" si="6"/>
        <v>нет</v>
      </c>
      <c r="T32" s="171" t="str">
        <f t="shared" si="7"/>
        <v>да</v>
      </c>
      <c r="U32" s="27">
        <f t="shared" si="2"/>
        <v>9</v>
      </c>
      <c r="V32" s="28" t="str">
        <f t="shared" si="3"/>
        <v>Базовый</v>
      </c>
      <c r="W32" s="29" t="str">
        <f t="shared" si="8"/>
        <v>нет</v>
      </c>
      <c r="X32" s="30">
        <f t="shared" si="9"/>
        <v>0</v>
      </c>
    </row>
    <row r="33" spans="1:24" ht="15">
      <c r="A33" s="88">
        <v>19</v>
      </c>
      <c r="B33" s="206" t="s">
        <v>289</v>
      </c>
      <c r="C33" s="90"/>
      <c r="D33" s="91">
        <v>2</v>
      </c>
      <c r="E33" s="92">
        <v>1</v>
      </c>
      <c r="F33" s="93">
        <v>1</v>
      </c>
      <c r="G33" s="94">
        <v>0</v>
      </c>
      <c r="H33" s="190">
        <v>2</v>
      </c>
      <c r="I33" s="162">
        <v>1</v>
      </c>
      <c r="J33" s="93">
        <v>2</v>
      </c>
      <c r="K33" s="95">
        <v>1</v>
      </c>
      <c r="L33" s="96">
        <v>1</v>
      </c>
      <c r="M33" s="95">
        <v>1</v>
      </c>
      <c r="N33" s="190">
        <v>1</v>
      </c>
      <c r="O33" s="162">
        <v>1</v>
      </c>
      <c r="P33" s="190">
        <v>0</v>
      </c>
      <c r="Q33" s="169" t="str">
        <f t="shared" si="4"/>
        <v>да</v>
      </c>
      <c r="R33" s="170" t="str">
        <f t="shared" si="5"/>
        <v>да</v>
      </c>
      <c r="S33" s="170" t="str">
        <f t="shared" si="6"/>
        <v>да</v>
      </c>
      <c r="T33" s="171" t="str">
        <f t="shared" si="7"/>
        <v>нет</v>
      </c>
      <c r="U33" s="27">
        <f t="shared" si="2"/>
        <v>12</v>
      </c>
      <c r="V33" s="28" t="str">
        <f t="shared" si="3"/>
        <v>Повышенный</v>
      </c>
      <c r="W33" s="29" t="str">
        <f t="shared" si="8"/>
        <v>нет</v>
      </c>
      <c r="X33" s="30">
        <f t="shared" si="9"/>
        <v>0</v>
      </c>
    </row>
    <row r="34" spans="1:24" ht="15.75" thickBot="1">
      <c r="A34" s="107">
        <v>20</v>
      </c>
      <c r="B34" s="206" t="s">
        <v>290</v>
      </c>
      <c r="C34" s="99"/>
      <c r="D34" s="100">
        <v>2</v>
      </c>
      <c r="E34" s="101">
        <v>1</v>
      </c>
      <c r="F34" s="102">
        <v>1</v>
      </c>
      <c r="G34" s="103">
        <v>1</v>
      </c>
      <c r="H34" s="191">
        <v>2</v>
      </c>
      <c r="I34" s="163">
        <v>1</v>
      </c>
      <c r="J34" s="102">
        <v>2</v>
      </c>
      <c r="K34" s="104">
        <v>1</v>
      </c>
      <c r="L34" s="105">
        <v>1</v>
      </c>
      <c r="M34" s="104">
        <v>1</v>
      </c>
      <c r="N34" s="191">
        <v>1</v>
      </c>
      <c r="O34" s="163">
        <v>1</v>
      </c>
      <c r="P34" s="191">
        <v>0</v>
      </c>
      <c r="Q34" s="172" t="str">
        <f t="shared" si="4"/>
        <v>да</v>
      </c>
      <c r="R34" s="173" t="str">
        <f t="shared" si="5"/>
        <v>да</v>
      </c>
      <c r="S34" s="173" t="str">
        <f t="shared" si="6"/>
        <v>да</v>
      </c>
      <c r="T34" s="174" t="str">
        <f t="shared" si="7"/>
        <v>нет</v>
      </c>
      <c r="U34" s="37">
        <f t="shared" si="2"/>
        <v>13</v>
      </c>
      <c r="V34" s="38" t="str">
        <f t="shared" si="3"/>
        <v>Повышенный</v>
      </c>
      <c r="W34" s="33" t="str">
        <f t="shared" si="8"/>
        <v>нет</v>
      </c>
      <c r="X34" s="34">
        <f t="shared" si="9"/>
        <v>0</v>
      </c>
    </row>
    <row r="35" spans="1:24" ht="15">
      <c r="A35" s="79">
        <v>21</v>
      </c>
      <c r="B35" s="206" t="s">
        <v>291</v>
      </c>
      <c r="C35" s="81"/>
      <c r="D35" s="82">
        <v>2</v>
      </c>
      <c r="E35" s="83">
        <v>1</v>
      </c>
      <c r="F35" s="84">
        <v>1</v>
      </c>
      <c r="G35" s="85">
        <v>1</v>
      </c>
      <c r="H35" s="189">
        <v>2</v>
      </c>
      <c r="I35" s="161">
        <v>1</v>
      </c>
      <c r="J35" s="84">
        <v>2</v>
      </c>
      <c r="K35" s="86">
        <v>1</v>
      </c>
      <c r="L35" s="87">
        <v>1</v>
      </c>
      <c r="M35" s="86">
        <v>1</v>
      </c>
      <c r="N35" s="189">
        <v>1</v>
      </c>
      <c r="O35" s="161">
        <v>1</v>
      </c>
      <c r="P35" s="189">
        <v>2</v>
      </c>
      <c r="Q35" s="166" t="str">
        <f t="shared" si="4"/>
        <v>да</v>
      </c>
      <c r="R35" s="167" t="str">
        <f t="shared" si="5"/>
        <v>да</v>
      </c>
      <c r="S35" s="167" t="str">
        <f t="shared" si="6"/>
        <v>да</v>
      </c>
      <c r="T35" s="168" t="str">
        <f t="shared" si="7"/>
        <v>да</v>
      </c>
      <c r="U35" s="23">
        <f t="shared" si="2"/>
        <v>15</v>
      </c>
      <c r="V35" s="24" t="str">
        <f t="shared" si="3"/>
        <v>Повышенный</v>
      </c>
      <c r="W35" s="25" t="str">
        <f t="shared" si="8"/>
        <v>нет</v>
      </c>
      <c r="X35" s="26">
        <f t="shared" si="9"/>
        <v>0</v>
      </c>
    </row>
    <row r="36" spans="1:24" ht="15">
      <c r="A36" s="88">
        <v>22</v>
      </c>
      <c r="B36" s="206" t="s">
        <v>292</v>
      </c>
      <c r="C36" s="90"/>
      <c r="D36" s="91">
        <v>1</v>
      </c>
      <c r="E36" s="92">
        <v>1</v>
      </c>
      <c r="F36" s="93">
        <v>1</v>
      </c>
      <c r="G36" s="94">
        <v>1</v>
      </c>
      <c r="H36" s="190">
        <v>2</v>
      </c>
      <c r="I36" s="162">
        <v>1</v>
      </c>
      <c r="J36" s="93">
        <v>0</v>
      </c>
      <c r="K36" s="95">
        <v>0</v>
      </c>
      <c r="L36" s="96">
        <v>0</v>
      </c>
      <c r="M36" s="95">
        <v>1</v>
      </c>
      <c r="N36" s="190">
        <v>0</v>
      </c>
      <c r="O36" s="162">
        <v>1</v>
      </c>
      <c r="P36" s="190">
        <v>3</v>
      </c>
      <c r="Q36" s="169" t="str">
        <f t="shared" si="4"/>
        <v>да</v>
      </c>
      <c r="R36" s="170" t="str">
        <f t="shared" si="5"/>
        <v>нет</v>
      </c>
      <c r="S36" s="170" t="str">
        <f t="shared" si="6"/>
        <v>нет</v>
      </c>
      <c r="T36" s="171" t="str">
        <f t="shared" si="7"/>
        <v>да</v>
      </c>
      <c r="U36" s="27">
        <f t="shared" si="2"/>
        <v>11</v>
      </c>
      <c r="V36" s="28" t="str">
        <f t="shared" si="3"/>
        <v>Базовый</v>
      </c>
      <c r="W36" s="29" t="str">
        <f t="shared" si="8"/>
        <v>нет</v>
      </c>
      <c r="X36" s="30">
        <f t="shared" si="9"/>
        <v>0</v>
      </c>
    </row>
    <row r="37" spans="1:24" ht="15">
      <c r="A37" s="88">
        <v>23</v>
      </c>
      <c r="B37" s="206" t="s">
        <v>293</v>
      </c>
      <c r="C37" s="90"/>
      <c r="D37" s="91">
        <v>4</v>
      </c>
      <c r="E37" s="92">
        <v>1</v>
      </c>
      <c r="F37" s="93">
        <v>1</v>
      </c>
      <c r="G37" s="94">
        <v>1</v>
      </c>
      <c r="H37" s="190">
        <v>0</v>
      </c>
      <c r="I37" s="162">
        <v>1</v>
      </c>
      <c r="J37" s="93">
        <v>2</v>
      </c>
      <c r="K37" s="95">
        <v>0</v>
      </c>
      <c r="L37" s="96">
        <v>1</v>
      </c>
      <c r="M37" s="95">
        <v>1</v>
      </c>
      <c r="N37" s="190">
        <v>0</v>
      </c>
      <c r="O37" s="162">
        <v>1</v>
      </c>
      <c r="P37" s="190">
        <v>3</v>
      </c>
      <c r="Q37" s="169" t="str">
        <f t="shared" si="4"/>
        <v>да</v>
      </c>
      <c r="R37" s="170" t="str">
        <f t="shared" si="5"/>
        <v>да</v>
      </c>
      <c r="S37" s="170" t="str">
        <f t="shared" si="6"/>
        <v>да</v>
      </c>
      <c r="T37" s="171" t="str">
        <f t="shared" si="7"/>
        <v>да</v>
      </c>
      <c r="U37" s="27">
        <f t="shared" si="2"/>
        <v>12</v>
      </c>
      <c r="V37" s="28" t="str">
        <f t="shared" si="3"/>
        <v>Повышенный</v>
      </c>
      <c r="W37" s="29" t="str">
        <f t="shared" si="8"/>
        <v>нет</v>
      </c>
      <c r="X37" s="30">
        <f t="shared" si="9"/>
        <v>0</v>
      </c>
    </row>
    <row r="38" spans="1:24" ht="15">
      <c r="A38" s="88">
        <v>24</v>
      </c>
      <c r="B38" s="206" t="s">
        <v>294</v>
      </c>
      <c r="C38" s="90"/>
      <c r="D38" s="91">
        <v>3</v>
      </c>
      <c r="E38" s="92">
        <v>0</v>
      </c>
      <c r="F38" s="93">
        <v>0</v>
      </c>
      <c r="G38" s="94">
        <v>0</v>
      </c>
      <c r="H38" s="190">
        <v>2</v>
      </c>
      <c r="I38" s="162">
        <v>1</v>
      </c>
      <c r="J38" s="93">
        <v>1</v>
      </c>
      <c r="K38" s="95">
        <v>0</v>
      </c>
      <c r="L38" s="96">
        <v>1</v>
      </c>
      <c r="M38" s="95">
        <v>1</v>
      </c>
      <c r="N38" s="190">
        <v>1</v>
      </c>
      <c r="O38" s="162">
        <v>1</v>
      </c>
      <c r="P38" s="190">
        <v>1</v>
      </c>
      <c r="Q38" s="169" t="str">
        <f t="shared" si="4"/>
        <v>нет</v>
      </c>
      <c r="R38" s="170" t="str">
        <f t="shared" si="5"/>
        <v>да</v>
      </c>
      <c r="S38" s="170" t="str">
        <f t="shared" si="6"/>
        <v>да</v>
      </c>
      <c r="T38" s="171" t="str">
        <f t="shared" si="7"/>
        <v>да</v>
      </c>
      <c r="U38" s="27">
        <f t="shared" si="2"/>
        <v>9</v>
      </c>
      <c r="V38" s="28" t="str">
        <f t="shared" si="3"/>
        <v>Базовый</v>
      </c>
      <c r="W38" s="29" t="str">
        <f t="shared" si="8"/>
        <v>нет</v>
      </c>
      <c r="X38" s="30">
        <f t="shared" si="9"/>
        <v>0</v>
      </c>
    </row>
    <row r="39" spans="1:24" ht="15.75" thickBot="1">
      <c r="A39" s="97">
        <v>25</v>
      </c>
      <c r="B39" s="206" t="s">
        <v>295</v>
      </c>
      <c r="C39" s="99"/>
      <c r="D39" s="100">
        <v>4</v>
      </c>
      <c r="E39" s="101">
        <v>1</v>
      </c>
      <c r="F39" s="102">
        <v>1</v>
      </c>
      <c r="G39" s="103">
        <v>1</v>
      </c>
      <c r="H39" s="191">
        <v>2</v>
      </c>
      <c r="I39" s="163">
        <v>1</v>
      </c>
      <c r="J39" s="102">
        <v>2</v>
      </c>
      <c r="K39" s="104">
        <v>1</v>
      </c>
      <c r="L39" s="105">
        <v>1</v>
      </c>
      <c r="M39" s="104">
        <v>1</v>
      </c>
      <c r="N39" s="191">
        <v>1</v>
      </c>
      <c r="O39" s="163">
        <v>1</v>
      </c>
      <c r="P39" s="191">
        <v>2</v>
      </c>
      <c r="Q39" s="172" t="str">
        <f t="shared" si="4"/>
        <v>да</v>
      </c>
      <c r="R39" s="173" t="str">
        <f t="shared" si="5"/>
        <v>да</v>
      </c>
      <c r="S39" s="173" t="str">
        <f t="shared" si="6"/>
        <v>да</v>
      </c>
      <c r="T39" s="174" t="str">
        <f t="shared" si="7"/>
        <v>да</v>
      </c>
      <c r="U39" s="31">
        <f t="shared" si="2"/>
        <v>15</v>
      </c>
      <c r="V39" s="32" t="str">
        <f t="shared" si="3"/>
        <v>Повышенный</v>
      </c>
      <c r="W39" s="33" t="str">
        <f t="shared" si="8"/>
        <v>нет</v>
      </c>
      <c r="X39" s="34">
        <f t="shared" si="9"/>
        <v>0</v>
      </c>
    </row>
    <row r="40" spans="1:24" ht="15">
      <c r="A40" s="79">
        <v>26</v>
      </c>
      <c r="B40" s="206" t="s">
        <v>296</v>
      </c>
      <c r="C40" s="81"/>
      <c r="D40" s="82">
        <v>2</v>
      </c>
      <c r="E40" s="83">
        <v>1</v>
      </c>
      <c r="F40" s="84">
        <v>1</v>
      </c>
      <c r="G40" s="85">
        <v>1</v>
      </c>
      <c r="H40" s="189">
        <v>2</v>
      </c>
      <c r="I40" s="161">
        <v>1</v>
      </c>
      <c r="J40" s="84">
        <v>2</v>
      </c>
      <c r="K40" s="86">
        <v>1</v>
      </c>
      <c r="L40" s="87">
        <v>1</v>
      </c>
      <c r="M40" s="86">
        <v>1</v>
      </c>
      <c r="N40" s="189">
        <v>1</v>
      </c>
      <c r="O40" s="161">
        <v>1</v>
      </c>
      <c r="P40" s="189">
        <v>3</v>
      </c>
      <c r="Q40" s="166" t="str">
        <f t="shared" si="4"/>
        <v>да</v>
      </c>
      <c r="R40" s="167" t="str">
        <f t="shared" si="5"/>
        <v>да</v>
      </c>
      <c r="S40" s="167" t="str">
        <f t="shared" si="6"/>
        <v>да</v>
      </c>
      <c r="T40" s="168" t="str">
        <f t="shared" si="7"/>
        <v>да</v>
      </c>
      <c r="U40" s="23">
        <f t="shared" si="2"/>
        <v>16</v>
      </c>
      <c r="V40" s="24" t="str">
        <f t="shared" si="3"/>
        <v>Высокий</v>
      </c>
      <c r="W40" s="25" t="str">
        <f t="shared" si="8"/>
        <v>нет</v>
      </c>
      <c r="X40" s="26">
        <f aca="true" t="shared" si="10" ref="X40:X54">IF(W40="","",IF(W40="нет",0,1))</f>
        <v>0</v>
      </c>
    </row>
    <row r="41" spans="1:24" ht="15">
      <c r="A41" s="88">
        <v>27</v>
      </c>
      <c r="B41" s="206" t="s">
        <v>297</v>
      </c>
      <c r="C41" s="90"/>
      <c r="D41" s="91">
        <v>3</v>
      </c>
      <c r="E41" s="92">
        <v>1</v>
      </c>
      <c r="F41" s="93">
        <v>1</v>
      </c>
      <c r="G41" s="94">
        <v>1</v>
      </c>
      <c r="H41" s="190">
        <v>2</v>
      </c>
      <c r="I41" s="162">
        <v>0</v>
      </c>
      <c r="J41" s="93">
        <v>0</v>
      </c>
      <c r="K41" s="95">
        <v>0</v>
      </c>
      <c r="L41" s="96">
        <v>0</v>
      </c>
      <c r="M41" s="95">
        <v>0</v>
      </c>
      <c r="N41" s="190">
        <v>0</v>
      </c>
      <c r="O41" s="162">
        <v>1</v>
      </c>
      <c r="P41" s="190">
        <v>0</v>
      </c>
      <c r="Q41" s="169" t="str">
        <f t="shared" si="4"/>
        <v>да</v>
      </c>
      <c r="R41" s="170" t="str">
        <f t="shared" si="5"/>
        <v>нет</v>
      </c>
      <c r="S41" s="170" t="str">
        <f t="shared" si="6"/>
        <v>нет</v>
      </c>
      <c r="T41" s="171" t="str">
        <f t="shared" si="7"/>
        <v>нет</v>
      </c>
      <c r="U41" s="27">
        <f t="shared" si="2"/>
        <v>6</v>
      </c>
      <c r="V41" s="28" t="str">
        <f t="shared" si="3"/>
        <v>Базовый</v>
      </c>
      <c r="W41" s="29" t="str">
        <f t="shared" si="8"/>
        <v>нет</v>
      </c>
      <c r="X41" s="30">
        <f t="shared" si="10"/>
        <v>0</v>
      </c>
    </row>
    <row r="42" spans="1:24" ht="15">
      <c r="A42" s="88">
        <v>28</v>
      </c>
      <c r="B42" s="206" t="s">
        <v>298</v>
      </c>
      <c r="C42" s="90"/>
      <c r="D42" s="91">
        <v>3</v>
      </c>
      <c r="E42" s="92">
        <v>1</v>
      </c>
      <c r="F42" s="93">
        <v>0</v>
      </c>
      <c r="G42" s="94">
        <v>0</v>
      </c>
      <c r="H42" s="190">
        <v>2</v>
      </c>
      <c r="I42" s="162">
        <v>1</v>
      </c>
      <c r="J42" s="93">
        <v>1</v>
      </c>
      <c r="K42" s="95">
        <v>0</v>
      </c>
      <c r="L42" s="96">
        <v>0</v>
      </c>
      <c r="M42" s="95">
        <v>1</v>
      </c>
      <c r="N42" s="190">
        <v>1</v>
      </c>
      <c r="O42" s="162">
        <v>1</v>
      </c>
      <c r="P42" s="190">
        <v>1</v>
      </c>
      <c r="Q42" s="169" t="str">
        <f t="shared" si="4"/>
        <v>да</v>
      </c>
      <c r="R42" s="170" t="str">
        <f t="shared" si="5"/>
        <v>да</v>
      </c>
      <c r="S42" s="170" t="str">
        <f t="shared" si="6"/>
        <v>да</v>
      </c>
      <c r="T42" s="171" t="str">
        <f t="shared" si="7"/>
        <v>да</v>
      </c>
      <c r="U42" s="27">
        <f t="shared" si="2"/>
        <v>9</v>
      </c>
      <c r="V42" s="28" t="str">
        <f t="shared" si="3"/>
        <v>Базовый</v>
      </c>
      <c r="W42" s="29" t="str">
        <f t="shared" si="8"/>
        <v>нет</v>
      </c>
      <c r="X42" s="30">
        <f t="shared" si="10"/>
        <v>0</v>
      </c>
    </row>
    <row r="43" spans="1:24" ht="15">
      <c r="A43" s="88">
        <v>29</v>
      </c>
      <c r="B43" s="206" t="s">
        <v>299</v>
      </c>
      <c r="C43" s="90"/>
      <c r="D43" s="91">
        <v>3</v>
      </c>
      <c r="E43" s="92">
        <v>0</v>
      </c>
      <c r="F43" s="93">
        <v>1</v>
      </c>
      <c r="G43" s="94">
        <v>1</v>
      </c>
      <c r="H43" s="190">
        <v>2</v>
      </c>
      <c r="I43" s="162">
        <v>1</v>
      </c>
      <c r="J43" s="93">
        <v>1</v>
      </c>
      <c r="K43" s="95">
        <v>0</v>
      </c>
      <c r="L43" s="96">
        <v>1</v>
      </c>
      <c r="M43" s="95">
        <v>1</v>
      </c>
      <c r="N43" s="190">
        <v>1</v>
      </c>
      <c r="O43" s="162">
        <v>1</v>
      </c>
      <c r="P43" s="190">
        <v>2</v>
      </c>
      <c r="Q43" s="169" t="str">
        <f t="shared" si="4"/>
        <v>да</v>
      </c>
      <c r="R43" s="170" t="str">
        <f t="shared" si="5"/>
        <v>да</v>
      </c>
      <c r="S43" s="170" t="str">
        <f t="shared" si="6"/>
        <v>да</v>
      </c>
      <c r="T43" s="171" t="str">
        <f t="shared" si="7"/>
        <v>да</v>
      </c>
      <c r="U43" s="27">
        <f t="shared" si="2"/>
        <v>12</v>
      </c>
      <c r="V43" s="28" t="str">
        <f t="shared" si="3"/>
        <v>Повышенный</v>
      </c>
      <c r="W43" s="29" t="str">
        <f t="shared" si="8"/>
        <v>нет</v>
      </c>
      <c r="X43" s="30">
        <f t="shared" si="10"/>
        <v>0</v>
      </c>
    </row>
    <row r="44" spans="1:24" ht="15.75" thickBot="1">
      <c r="A44" s="97">
        <v>30</v>
      </c>
      <c r="B44" s="98"/>
      <c r="C44" s="99"/>
      <c r="D44" s="100"/>
      <c r="E44" s="101"/>
      <c r="F44" s="102"/>
      <c r="G44" s="103"/>
      <c r="H44" s="191"/>
      <c r="I44" s="163"/>
      <c r="J44" s="102"/>
      <c r="K44" s="104"/>
      <c r="L44" s="105"/>
      <c r="M44" s="104"/>
      <c r="N44" s="191"/>
      <c r="O44" s="163"/>
      <c r="P44" s="191"/>
      <c r="Q44" s="172">
        <f t="shared" si="4"/>
      </c>
      <c r="R44" s="173">
        <f t="shared" si="5"/>
      </c>
      <c r="S44" s="173">
        <f t="shared" si="6"/>
      </c>
      <c r="T44" s="174">
        <f t="shared" si="7"/>
      </c>
      <c r="U44" s="31">
        <f t="shared" si="2"/>
      </c>
      <c r="V44" s="32">
        <f t="shared" si="3"/>
      </c>
      <c r="W44" s="33">
        <f t="shared" si="8"/>
      </c>
      <c r="X44" s="34">
        <f t="shared" si="10"/>
      </c>
    </row>
    <row r="45" spans="1:24" ht="15">
      <c r="A45" s="79">
        <v>31</v>
      </c>
      <c r="B45" s="80"/>
      <c r="C45" s="81"/>
      <c r="D45" s="82"/>
      <c r="E45" s="83"/>
      <c r="F45" s="84"/>
      <c r="G45" s="85"/>
      <c r="H45" s="189"/>
      <c r="I45" s="161"/>
      <c r="J45" s="84"/>
      <c r="K45" s="86"/>
      <c r="L45" s="87"/>
      <c r="M45" s="86"/>
      <c r="N45" s="189"/>
      <c r="O45" s="161"/>
      <c r="P45" s="189"/>
      <c r="Q45" s="166">
        <f t="shared" si="4"/>
      </c>
      <c r="R45" s="167">
        <f t="shared" si="5"/>
      </c>
      <c r="S45" s="167">
        <f t="shared" si="6"/>
      </c>
      <c r="T45" s="168">
        <f t="shared" si="7"/>
      </c>
      <c r="U45" s="23">
        <f t="shared" si="2"/>
      </c>
      <c r="V45" s="24">
        <f t="shared" si="3"/>
      </c>
      <c r="W45" s="25">
        <f t="shared" si="8"/>
      </c>
      <c r="X45" s="26">
        <f t="shared" si="10"/>
      </c>
    </row>
    <row r="46" spans="1:24" ht="15">
      <c r="A46" s="88">
        <v>32</v>
      </c>
      <c r="B46" s="89"/>
      <c r="C46" s="90"/>
      <c r="D46" s="91"/>
      <c r="E46" s="92"/>
      <c r="F46" s="93"/>
      <c r="G46" s="94"/>
      <c r="H46" s="190"/>
      <c r="I46" s="162"/>
      <c r="J46" s="93"/>
      <c r="K46" s="95"/>
      <c r="L46" s="96"/>
      <c r="M46" s="95"/>
      <c r="N46" s="190"/>
      <c r="O46" s="162"/>
      <c r="P46" s="190"/>
      <c r="Q46" s="169">
        <f t="shared" si="4"/>
      </c>
      <c r="R46" s="170">
        <f t="shared" si="5"/>
      </c>
      <c r="S46" s="170">
        <f t="shared" si="6"/>
      </c>
      <c r="T46" s="171">
        <f t="shared" si="7"/>
      </c>
      <c r="U46" s="27">
        <f t="shared" si="2"/>
      </c>
      <c r="V46" s="28">
        <f t="shared" si="3"/>
      </c>
      <c r="W46" s="29">
        <f t="shared" si="8"/>
      </c>
      <c r="X46" s="30">
        <f t="shared" si="10"/>
      </c>
    </row>
    <row r="47" spans="1:24" ht="15">
      <c r="A47" s="88">
        <v>33</v>
      </c>
      <c r="B47" s="89"/>
      <c r="C47" s="90"/>
      <c r="D47" s="91"/>
      <c r="E47" s="92"/>
      <c r="F47" s="93"/>
      <c r="G47" s="94"/>
      <c r="H47" s="190"/>
      <c r="I47" s="162"/>
      <c r="J47" s="93"/>
      <c r="K47" s="95"/>
      <c r="L47" s="96"/>
      <c r="M47" s="95"/>
      <c r="N47" s="190"/>
      <c r="O47" s="162"/>
      <c r="P47" s="190"/>
      <c r="Q47" s="169">
        <f t="shared" si="4"/>
      </c>
      <c r="R47" s="170">
        <f t="shared" si="5"/>
      </c>
      <c r="S47" s="170">
        <f t="shared" si="6"/>
      </c>
      <c r="T47" s="171">
        <f t="shared" si="7"/>
      </c>
      <c r="U47" s="27">
        <f t="shared" si="2"/>
      </c>
      <c r="V47" s="28">
        <f t="shared" si="3"/>
      </c>
      <c r="W47" s="29">
        <f t="shared" si="8"/>
      </c>
      <c r="X47" s="30">
        <f t="shared" si="10"/>
      </c>
    </row>
    <row r="48" spans="1:24" ht="15">
      <c r="A48" s="88">
        <v>34</v>
      </c>
      <c r="B48" s="89"/>
      <c r="C48" s="90"/>
      <c r="D48" s="91"/>
      <c r="E48" s="92"/>
      <c r="F48" s="93"/>
      <c r="G48" s="94"/>
      <c r="H48" s="190"/>
      <c r="I48" s="162"/>
      <c r="J48" s="93"/>
      <c r="K48" s="95"/>
      <c r="L48" s="96"/>
      <c r="M48" s="95"/>
      <c r="N48" s="190"/>
      <c r="O48" s="162"/>
      <c r="P48" s="190"/>
      <c r="Q48" s="169">
        <f t="shared" si="4"/>
      </c>
      <c r="R48" s="170">
        <f t="shared" si="5"/>
      </c>
      <c r="S48" s="170">
        <f t="shared" si="6"/>
      </c>
      <c r="T48" s="171">
        <f t="shared" si="7"/>
      </c>
      <c r="U48" s="27">
        <f t="shared" si="2"/>
      </c>
      <c r="V48" s="28">
        <f t="shared" si="3"/>
      </c>
      <c r="W48" s="29">
        <f t="shared" si="8"/>
      </c>
      <c r="X48" s="30">
        <f t="shared" si="10"/>
      </c>
    </row>
    <row r="49" spans="1:24" ht="15.75" thickBot="1">
      <c r="A49" s="97">
        <v>35</v>
      </c>
      <c r="B49" s="98"/>
      <c r="C49" s="99"/>
      <c r="D49" s="100"/>
      <c r="E49" s="101"/>
      <c r="F49" s="102"/>
      <c r="G49" s="103"/>
      <c r="H49" s="191"/>
      <c r="I49" s="163"/>
      <c r="J49" s="102"/>
      <c r="K49" s="104"/>
      <c r="L49" s="105"/>
      <c r="M49" s="104"/>
      <c r="N49" s="191"/>
      <c r="O49" s="163"/>
      <c r="P49" s="191"/>
      <c r="Q49" s="172">
        <f t="shared" si="4"/>
      </c>
      <c r="R49" s="173">
        <f t="shared" si="5"/>
      </c>
      <c r="S49" s="173">
        <f t="shared" si="6"/>
      </c>
      <c r="T49" s="174">
        <f t="shared" si="7"/>
      </c>
      <c r="U49" s="31">
        <f t="shared" si="2"/>
      </c>
      <c r="V49" s="32">
        <f t="shared" si="3"/>
      </c>
      <c r="W49" s="33">
        <f t="shared" si="8"/>
      </c>
      <c r="X49" s="34">
        <f t="shared" si="10"/>
      </c>
    </row>
    <row r="50" spans="1:24" ht="15">
      <c r="A50" s="79">
        <v>36</v>
      </c>
      <c r="B50" s="80"/>
      <c r="C50" s="81"/>
      <c r="D50" s="82"/>
      <c r="E50" s="83"/>
      <c r="F50" s="84"/>
      <c r="G50" s="85"/>
      <c r="H50" s="189"/>
      <c r="I50" s="161"/>
      <c r="J50" s="84"/>
      <c r="K50" s="86"/>
      <c r="L50" s="87"/>
      <c r="M50" s="86"/>
      <c r="N50" s="189"/>
      <c r="O50" s="161"/>
      <c r="P50" s="189"/>
      <c r="Q50" s="166">
        <f t="shared" si="4"/>
      </c>
      <c r="R50" s="167">
        <f t="shared" si="5"/>
      </c>
      <c r="S50" s="167">
        <f t="shared" si="6"/>
      </c>
      <c r="T50" s="168">
        <f t="shared" si="7"/>
      </c>
      <c r="U50" s="23">
        <f t="shared" si="2"/>
      </c>
      <c r="V50" s="24">
        <f t="shared" si="3"/>
      </c>
      <c r="W50" s="25">
        <f t="shared" si="8"/>
      </c>
      <c r="X50" s="26">
        <f t="shared" si="10"/>
      </c>
    </row>
    <row r="51" spans="1:24" ht="15">
      <c r="A51" s="88">
        <v>37</v>
      </c>
      <c r="B51" s="89"/>
      <c r="C51" s="90"/>
      <c r="D51" s="91"/>
      <c r="E51" s="92"/>
      <c r="F51" s="93"/>
      <c r="G51" s="94"/>
      <c r="H51" s="190"/>
      <c r="I51" s="162"/>
      <c r="J51" s="93"/>
      <c r="K51" s="95"/>
      <c r="L51" s="96"/>
      <c r="M51" s="95"/>
      <c r="N51" s="190"/>
      <c r="O51" s="162"/>
      <c r="P51" s="190"/>
      <c r="Q51" s="169">
        <f t="shared" si="4"/>
      </c>
      <c r="R51" s="170">
        <f t="shared" si="5"/>
      </c>
      <c r="S51" s="170">
        <f t="shared" si="6"/>
      </c>
      <c r="T51" s="171">
        <f t="shared" si="7"/>
      </c>
      <c r="U51" s="27">
        <f t="shared" si="2"/>
      </c>
      <c r="V51" s="28">
        <f t="shared" si="3"/>
      </c>
      <c r="W51" s="29">
        <f t="shared" si="8"/>
      </c>
      <c r="X51" s="30">
        <f t="shared" si="10"/>
      </c>
    </row>
    <row r="52" spans="1:24" ht="15">
      <c r="A52" s="88">
        <v>38</v>
      </c>
      <c r="B52" s="89"/>
      <c r="C52" s="90"/>
      <c r="D52" s="91"/>
      <c r="E52" s="92"/>
      <c r="F52" s="93"/>
      <c r="G52" s="94"/>
      <c r="H52" s="190"/>
      <c r="I52" s="162"/>
      <c r="J52" s="93"/>
      <c r="K52" s="95"/>
      <c r="L52" s="96"/>
      <c r="M52" s="95"/>
      <c r="N52" s="190"/>
      <c r="O52" s="162"/>
      <c r="P52" s="190"/>
      <c r="Q52" s="169">
        <f t="shared" si="4"/>
      </c>
      <c r="R52" s="170">
        <f t="shared" si="5"/>
      </c>
      <c r="S52" s="170">
        <f t="shared" si="6"/>
      </c>
      <c r="T52" s="171">
        <f t="shared" si="7"/>
      </c>
      <c r="U52" s="27">
        <f t="shared" si="2"/>
      </c>
      <c r="V52" s="28">
        <f t="shared" si="3"/>
      </c>
      <c r="W52" s="29">
        <f t="shared" si="8"/>
      </c>
      <c r="X52" s="30">
        <f t="shared" si="10"/>
      </c>
    </row>
    <row r="53" spans="1:24" ht="15">
      <c r="A53" s="88">
        <v>39</v>
      </c>
      <c r="B53" s="89"/>
      <c r="C53" s="90"/>
      <c r="D53" s="91"/>
      <c r="E53" s="92"/>
      <c r="F53" s="93"/>
      <c r="G53" s="94"/>
      <c r="H53" s="190"/>
      <c r="I53" s="162"/>
      <c r="J53" s="93"/>
      <c r="K53" s="95"/>
      <c r="L53" s="96"/>
      <c r="M53" s="95"/>
      <c r="N53" s="190"/>
      <c r="O53" s="162"/>
      <c r="P53" s="190"/>
      <c r="Q53" s="169">
        <f t="shared" si="4"/>
      </c>
      <c r="R53" s="170">
        <f t="shared" si="5"/>
      </c>
      <c r="S53" s="170">
        <f t="shared" si="6"/>
      </c>
      <c r="T53" s="171">
        <f t="shared" si="7"/>
      </c>
      <c r="U53" s="27">
        <f t="shared" si="2"/>
      </c>
      <c r="V53" s="28">
        <f t="shared" si="3"/>
      </c>
      <c r="W53" s="29">
        <f t="shared" si="8"/>
      </c>
      <c r="X53" s="30">
        <f t="shared" si="10"/>
      </c>
    </row>
    <row r="54" spans="1:24" ht="15.75" thickBot="1">
      <c r="A54" s="97">
        <v>40</v>
      </c>
      <c r="B54" s="98"/>
      <c r="C54" s="99"/>
      <c r="D54" s="100"/>
      <c r="E54" s="101"/>
      <c r="F54" s="102"/>
      <c r="G54" s="103"/>
      <c r="H54" s="191"/>
      <c r="I54" s="163"/>
      <c r="J54" s="102"/>
      <c r="K54" s="104"/>
      <c r="L54" s="105"/>
      <c r="M54" s="104"/>
      <c r="N54" s="191"/>
      <c r="O54" s="163"/>
      <c r="P54" s="191"/>
      <c r="Q54" s="172">
        <f t="shared" si="4"/>
      </c>
      <c r="R54" s="173">
        <f t="shared" si="5"/>
      </c>
      <c r="S54" s="173">
        <f t="shared" si="6"/>
      </c>
      <c r="T54" s="174">
        <f t="shared" si="7"/>
      </c>
      <c r="U54" s="31">
        <f t="shared" si="2"/>
      </c>
      <c r="V54" s="32">
        <f t="shared" si="3"/>
      </c>
      <c r="W54" s="33">
        <f t="shared" si="8"/>
      </c>
      <c r="X54" s="34">
        <f t="shared" si="10"/>
      </c>
    </row>
    <row r="56" spans="2:4" ht="15">
      <c r="B56" s="9" t="s">
        <v>89</v>
      </c>
      <c r="D56" s="9" t="s">
        <v>85</v>
      </c>
    </row>
    <row r="57" spans="2:4" ht="15">
      <c r="B57" s="9">
        <v>1</v>
      </c>
      <c r="D57" s="9" t="s">
        <v>84</v>
      </c>
    </row>
    <row r="58" spans="2:4" ht="15">
      <c r="B58" s="9">
        <v>2</v>
      </c>
      <c r="D58" s="9" t="s">
        <v>86</v>
      </c>
    </row>
  </sheetData>
  <sheetProtection/>
  <mergeCells count="1">
    <mergeCell ref="Q13:T13"/>
  </mergeCells>
  <conditionalFormatting sqref="E44:P54">
    <cfRule type="expression" priority="16" dxfId="1" stopIfTrue="1">
      <formula>E44&gt;E$11</formula>
    </cfRule>
  </conditionalFormatting>
  <conditionalFormatting sqref="D6 K1 N1">
    <cfRule type="containsBlanks" priority="11" dxfId="1" stopIfTrue="1">
      <formula>LEN(TRIM(D1))=0</formula>
    </cfRule>
  </conditionalFormatting>
  <conditionalFormatting sqref="C44:C54">
    <cfRule type="expression" priority="337" dxfId="1">
      <formula>AND(SUM($D44:$P44)&lt;&gt;0,$C44="")</formula>
    </cfRule>
  </conditionalFormatting>
  <conditionalFormatting sqref="D44:P54">
    <cfRule type="expression" priority="338" dxfId="1" stopIfTrue="1">
      <formula>AND($B44&lt;&gt;"",$C44="да",$D44="")</formula>
    </cfRule>
    <cfRule type="expression" priority="339" dxfId="0" stopIfTrue="1">
      <formula>AND(SUM($D44)=0,COUNTA($E44:$P44)&gt;0)</formula>
    </cfRule>
  </conditionalFormatting>
  <conditionalFormatting sqref="E5">
    <cfRule type="containsBlanks" priority="5" dxfId="1" stopIfTrue="1">
      <formula>LEN(TRIM(E5))=0</formula>
    </cfRule>
  </conditionalFormatting>
  <conditionalFormatting sqref="E15:P43">
    <cfRule type="expression" priority="1" dxfId="1" stopIfTrue="1">
      <formula>E15&gt;E$11</formula>
    </cfRule>
  </conditionalFormatting>
  <conditionalFormatting sqref="C15:C43">
    <cfRule type="expression" priority="2" dxfId="1">
      <formula>AND(SUM($D15:$P15)&lt;&gt;0,$C15="")</formula>
    </cfRule>
  </conditionalFormatting>
  <conditionalFormatting sqref="D15:P43">
    <cfRule type="expression" priority="3" dxfId="1" stopIfTrue="1">
      <formula>AND($B15&lt;&gt;"",$C15="да",$D15="")</formula>
    </cfRule>
    <cfRule type="expression" priority="4" dxfId="0" stopIfTrue="1">
      <formula>AND(SUM($D15)=0,COUNTA($E15:$P15)&gt;0)</formula>
    </cfRule>
  </conditionalFormatting>
  <dataValidations count="5">
    <dataValidation errorStyle="warning" type="list" allowBlank="1" showInputMessage="1" showErrorMessage="1" sqref="Q15:T54 C15:C54">
      <formula1>"да,нет"</formula1>
    </dataValidation>
    <dataValidation type="list" allowBlank="1" showErrorMessage="1" promptTitle="Введите тип класса" prompt="общ - общеобразовательный класс;&#10;пил - пилотный класс по введению ФГОС ООО" sqref="D6">
      <formula1>$X$3:$X$4</formula1>
    </dataValidation>
    <dataValidation allowBlank="1" showInputMessage="1" showErrorMessage="1" prompt="Укажите наименование образовательной организации, например, СОШ №3" sqref="N1"/>
    <dataValidation allowBlank="1" showInputMessage="1" prompt="Укажите класс с литерой (если есть)" sqref="K1"/>
    <dataValidation type="whole" allowBlank="1" showInputMessage="1" showErrorMessage="1" sqref="E15:P54">
      <formula1>0</formula1>
      <formula2>E$11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view="pageBreakPreview" zoomScale="90" zoomScaleSheetLayoutView="90" zoomScalePageLayoutView="0" workbookViewId="0" topLeftCell="A1">
      <selection activeCell="B15" sqref="B15"/>
    </sheetView>
  </sheetViews>
  <sheetFormatPr defaultColWidth="9.140625" defaultRowHeight="15"/>
  <cols>
    <col min="1" max="1" width="4.7109375" style="9" customWidth="1"/>
    <col min="2" max="2" width="21.8515625" style="9" customWidth="1"/>
    <col min="3" max="3" width="8.28125" style="9" hidden="1" customWidth="1"/>
    <col min="4" max="4" width="7.57421875" style="9" customWidth="1"/>
    <col min="5" max="16" width="6.140625" style="9" customWidth="1"/>
    <col min="17" max="17" width="5.8515625" style="9" customWidth="1"/>
    <col min="18" max="18" width="12.57421875" style="9" bestFit="1" customWidth="1"/>
    <col min="19" max="19" width="12.00390625" style="9" bestFit="1" customWidth="1"/>
    <col min="20" max="20" width="12.8515625" style="9" bestFit="1" customWidth="1"/>
    <col min="21" max="21" width="6.00390625" style="9" customWidth="1"/>
    <col min="22" max="22" width="12.57421875" style="9" customWidth="1"/>
    <col min="23" max="23" width="17.7109375" style="9" customWidth="1"/>
    <col min="24" max="24" width="12.7109375" style="9" hidden="1" customWidth="1"/>
    <col min="25" max="16384" width="9.140625" style="9" customWidth="1"/>
  </cols>
  <sheetData>
    <row r="1" spans="1:23" ht="15">
      <c r="A1" s="39"/>
      <c r="B1" s="39"/>
      <c r="C1" s="39"/>
      <c r="D1" s="39"/>
      <c r="E1" s="39"/>
      <c r="F1" s="39"/>
      <c r="G1" s="39"/>
      <c r="H1" s="39"/>
      <c r="I1" s="39"/>
      <c r="J1" s="77" t="s">
        <v>112</v>
      </c>
      <c r="K1" s="109"/>
      <c r="L1" s="39" t="s">
        <v>16</v>
      </c>
      <c r="N1" s="110"/>
      <c r="W1" s="43" t="s">
        <v>0</v>
      </c>
    </row>
    <row r="2" spans="1:24" ht="15">
      <c r="A2" s="40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X2" s="9" t="s">
        <v>8</v>
      </c>
    </row>
    <row r="3" spans="1:24" ht="15">
      <c r="A3" s="39"/>
      <c r="B3" s="39"/>
      <c r="C3" s="41"/>
      <c r="D3" s="41" t="s">
        <v>5</v>
      </c>
      <c r="E3" s="42" t="s">
        <v>128</v>
      </c>
      <c r="F3" s="42"/>
      <c r="G3" s="42"/>
      <c r="H3" s="42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9" t="s">
        <v>24</v>
      </c>
    </row>
    <row r="4" spans="1:24" ht="15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9" t="s">
        <v>110</v>
      </c>
    </row>
    <row r="5" spans="1:22" ht="15">
      <c r="A5" s="57"/>
      <c r="B5" s="57"/>
      <c r="C5" s="57"/>
      <c r="D5" s="41" t="s">
        <v>111</v>
      </c>
      <c r="E5" s="108"/>
      <c r="F5" s="42"/>
      <c r="G5" s="42"/>
      <c r="H5" s="42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11" t="s">
        <v>14</v>
      </c>
      <c r="V5" s="11" t="s">
        <v>117</v>
      </c>
    </row>
    <row r="6" spans="1:22" ht="15">
      <c r="A6" s="12"/>
      <c r="B6" s="69" t="s">
        <v>8</v>
      </c>
      <c r="D6" s="108"/>
      <c r="E6" s="10"/>
      <c r="F6" s="10"/>
      <c r="U6" s="13"/>
      <c r="V6" s="13"/>
    </row>
    <row r="7" spans="1:22" ht="15">
      <c r="A7" s="14"/>
      <c r="B7" s="9" t="s">
        <v>11</v>
      </c>
      <c r="U7" s="15">
        <v>16</v>
      </c>
      <c r="V7" s="13" t="s">
        <v>113</v>
      </c>
    </row>
    <row r="8" spans="1:22" ht="15">
      <c r="A8" s="14"/>
      <c r="B8" s="9" t="s">
        <v>15</v>
      </c>
      <c r="U8" s="15">
        <v>12</v>
      </c>
      <c r="V8" s="13" t="s">
        <v>114</v>
      </c>
    </row>
    <row r="9" spans="1:22" ht="15">
      <c r="A9" s="14"/>
      <c r="B9" s="16" t="s">
        <v>12</v>
      </c>
      <c r="U9" s="15">
        <v>6</v>
      </c>
      <c r="V9" s="13" t="s">
        <v>115</v>
      </c>
    </row>
    <row r="10" spans="1:24" ht="15.75" thickBot="1">
      <c r="A10" s="14"/>
      <c r="B10" s="9" t="s">
        <v>79</v>
      </c>
      <c r="U10" s="15">
        <v>0</v>
      </c>
      <c r="V10" s="13" t="s">
        <v>116</v>
      </c>
      <c r="W10" s="17"/>
      <c r="X10" s="17"/>
    </row>
    <row r="11" spans="1:24" ht="15">
      <c r="A11" s="12"/>
      <c r="B11" s="13"/>
      <c r="C11" s="13"/>
      <c r="D11" s="176" t="s">
        <v>13</v>
      </c>
      <c r="E11" s="181">
        <v>1</v>
      </c>
      <c r="F11" s="182">
        <v>1</v>
      </c>
      <c r="G11" s="182">
        <v>1</v>
      </c>
      <c r="H11" s="183">
        <v>2</v>
      </c>
      <c r="I11" s="194">
        <v>1</v>
      </c>
      <c r="J11" s="195">
        <v>2</v>
      </c>
      <c r="K11" s="196">
        <v>1</v>
      </c>
      <c r="L11" s="181">
        <v>2</v>
      </c>
      <c r="M11" s="197">
        <v>1</v>
      </c>
      <c r="N11" s="183">
        <v>1</v>
      </c>
      <c r="O11" s="198">
        <v>1</v>
      </c>
      <c r="P11" s="201">
        <v>3</v>
      </c>
      <c r="Q11" s="158"/>
      <c r="R11" s="158"/>
      <c r="S11" s="158"/>
      <c r="T11" s="158"/>
      <c r="W11" s="17"/>
      <c r="X11" s="18" t="s">
        <v>17</v>
      </c>
    </row>
    <row r="12" spans="1:24" ht="15.75" thickBot="1">
      <c r="A12" s="12"/>
      <c r="B12" s="13"/>
      <c r="C12" s="13"/>
      <c r="D12" s="176" t="s">
        <v>94</v>
      </c>
      <c r="E12" s="184">
        <f>IF(COUNTIF($D$15:$D$54,"&gt;0")=0,"",_xlfn.SUMIFS(E$15:E$54,$D$15:$D$54,"&gt;0")/COUNTIF($D$15:$D$54,"&gt;0"))</f>
      </c>
      <c r="F12" s="63">
        <f aca="true" t="shared" si="0" ref="F12:P12">IF(COUNTIF($D$15:$D$54,"&gt;0")=0,"",_xlfn.SUMIFS(F$15:F$54,$D$15:$D$54,"&gt;0")/COUNTIF($D$15:$D$54,"&gt;0"))</f>
      </c>
      <c r="G12" s="63">
        <f t="shared" si="0"/>
      </c>
      <c r="H12" s="185">
        <f t="shared" si="0"/>
      </c>
      <c r="I12" s="179">
        <f t="shared" si="0"/>
      </c>
      <c r="J12" s="63">
        <f t="shared" si="0"/>
      </c>
      <c r="K12" s="192">
        <f t="shared" si="0"/>
      </c>
      <c r="L12" s="184">
        <f t="shared" si="0"/>
      </c>
      <c r="M12" s="192">
        <f t="shared" si="0"/>
      </c>
      <c r="N12" s="185">
        <f t="shared" si="0"/>
      </c>
      <c r="O12" s="199">
        <f t="shared" si="0"/>
      </c>
      <c r="P12" s="185">
        <f t="shared" si="0"/>
      </c>
      <c r="Q12" s="159"/>
      <c r="R12" s="159"/>
      <c r="S12" s="159"/>
      <c r="T12" s="159"/>
      <c r="W12" s="17"/>
      <c r="X12" s="18"/>
    </row>
    <row r="13" spans="1:24" ht="15.75" thickBot="1">
      <c r="A13" s="12"/>
      <c r="B13" s="65"/>
      <c r="C13" s="65"/>
      <c r="D13" s="177" t="s">
        <v>95</v>
      </c>
      <c r="E13" s="186">
        <f>IF(COUNTIF($D$15:$D$54,"&gt;0")=0,"",E12/E11)</f>
      </c>
      <c r="F13" s="64">
        <f aca="true" t="shared" si="1" ref="F13:K13">IF(COUNTIF($D$15:$D$54,"&gt;0")=0,"",F12/F11)</f>
      </c>
      <c r="G13" s="64">
        <f t="shared" si="1"/>
      </c>
      <c r="H13" s="187">
        <f t="shared" si="1"/>
      </c>
      <c r="I13" s="180">
        <f t="shared" si="1"/>
      </c>
      <c r="J13" s="64">
        <f t="shared" si="1"/>
      </c>
      <c r="K13" s="193">
        <f t="shared" si="1"/>
      </c>
      <c r="L13" s="186">
        <f>IF(COUNTIF($D$15:$D$54,"&gt;0")=0,"",L12/L11)</f>
      </c>
      <c r="M13" s="193">
        <f>IF(COUNTIF($D$15:$D$54,"&gt;0")=0,"",M12/M11)</f>
      </c>
      <c r="N13" s="187">
        <f>IF(COUNTIF($D$15:$D$54,"&gt;0")=0,"",N12/N11)</f>
      </c>
      <c r="O13" s="200">
        <f>IF(COUNTIF($D$15:$D$54,"&gt;0")=0,"",O12/O11)</f>
      </c>
      <c r="P13" s="187">
        <f>IF(COUNTIF($D$15:$D$54,"&gt;0")=0,"",P12/P11)</f>
      </c>
      <c r="Q13" s="271" t="s">
        <v>106</v>
      </c>
      <c r="R13" s="271"/>
      <c r="S13" s="271"/>
      <c r="T13" s="272"/>
      <c r="W13" s="17"/>
      <c r="X13" s="18"/>
    </row>
    <row r="14" spans="1:24" ht="60.75" thickBot="1">
      <c r="A14" s="66" t="s">
        <v>1</v>
      </c>
      <c r="B14" s="67" t="s">
        <v>2</v>
      </c>
      <c r="C14" s="68" t="s">
        <v>10</v>
      </c>
      <c r="D14" s="178" t="s">
        <v>3</v>
      </c>
      <c r="E14" s="58">
        <v>1</v>
      </c>
      <c r="F14" s="59">
        <v>2</v>
      </c>
      <c r="G14" s="60">
        <v>3</v>
      </c>
      <c r="H14" s="188">
        <v>4</v>
      </c>
      <c r="I14" s="160">
        <v>5</v>
      </c>
      <c r="J14" s="175">
        <v>6</v>
      </c>
      <c r="K14" s="61">
        <v>7</v>
      </c>
      <c r="L14" s="62">
        <v>8</v>
      </c>
      <c r="M14" s="61">
        <v>9</v>
      </c>
      <c r="N14" s="188">
        <v>10</v>
      </c>
      <c r="O14" s="160">
        <v>11</v>
      </c>
      <c r="P14" s="188">
        <v>12</v>
      </c>
      <c r="Q14" s="19" t="s">
        <v>105</v>
      </c>
      <c r="R14" s="164" t="s">
        <v>107</v>
      </c>
      <c r="S14" s="164" t="s">
        <v>108</v>
      </c>
      <c r="T14" s="165" t="s">
        <v>109</v>
      </c>
      <c r="U14" s="19" t="s">
        <v>4</v>
      </c>
      <c r="V14" s="20" t="s">
        <v>117</v>
      </c>
      <c r="W14" s="21" t="s">
        <v>88</v>
      </c>
      <c r="X14" s="22" t="s">
        <v>87</v>
      </c>
    </row>
    <row r="15" spans="1:24" ht="15">
      <c r="A15" s="79">
        <v>1</v>
      </c>
      <c r="B15" s="80"/>
      <c r="C15" s="81"/>
      <c r="D15" s="82"/>
      <c r="E15" s="83"/>
      <c r="F15" s="84"/>
      <c r="G15" s="85"/>
      <c r="H15" s="189"/>
      <c r="I15" s="161"/>
      <c r="J15" s="84"/>
      <c r="K15" s="86"/>
      <c r="L15" s="87"/>
      <c r="M15" s="86"/>
      <c r="N15" s="189"/>
      <c r="O15" s="161"/>
      <c r="P15" s="189"/>
      <c r="Q15" s="166">
        <f>IF(SUM($D15)&gt;0,IF(SUM(E15:H15)&gt;=SUM(E$11:H$11)/2,"да","нет"),"")</f>
      </c>
      <c r="R15" s="167">
        <f>IF(SUM($D15)&gt;0,IF(SUM(I15:K15)&gt;=SUM(I$11:K$11)/2,"да","нет"),"")</f>
      </c>
      <c r="S15" s="167">
        <f>IF(SUM($D15)&gt;0,IF(SUM(L15:N15)&gt;=SUM(L$11:N$11)/2,"да","нет"),"")</f>
      </c>
      <c r="T15" s="168">
        <f>IF(SUM($D15)&gt;0,IF(SUM(O15:P15)&gt;=SUM(O$11:P$11)/2,"да","нет"),"")</f>
      </c>
      <c r="U15" s="23">
        <f aca="true" t="shared" si="2" ref="U15:U54">IF(SUM(D15)&gt;0,SUM(E15:P15),"")</f>
      </c>
      <c r="V15" s="24">
        <f aca="true" t="shared" si="3" ref="V15:V54">IF(SUM(D15)&gt;0,IF(U15&gt;=$U$7,$V$7,IF(U15&gt;=$U$8,$V$8,IF(U15&gt;=$U$9,$V$9,$V$10))),"")</f>
      </c>
      <c r="W15" s="25">
        <f>IF(B15="","",IF(AND(SUM($D15)=0,COUNTA($E15:$P15)&gt;0),$D$57,IF(OR(E15&gt;E$11,F15&gt;F$11,G15&gt;G$11,H15&gt;H$11,I15&gt;I$11,J15&gt;J$11,K15&gt;K$11,L15&gt;L$11,M15&gt;M$11,N15&gt;N$11,O15&gt;O$11,P15&gt;P$11),$D$58,"нет")))</f>
      </c>
      <c r="X15" s="26">
        <f>IF(W15="","",IF(W15="нет",0,1))</f>
      </c>
    </row>
    <row r="16" spans="1:24" ht="15">
      <c r="A16" s="88">
        <v>2</v>
      </c>
      <c r="B16" s="89"/>
      <c r="C16" s="90"/>
      <c r="D16" s="91"/>
      <c r="E16" s="92"/>
      <c r="F16" s="93"/>
      <c r="G16" s="94"/>
      <c r="H16" s="190"/>
      <c r="I16" s="162"/>
      <c r="J16" s="93"/>
      <c r="K16" s="95"/>
      <c r="L16" s="96"/>
      <c r="M16" s="95"/>
      <c r="N16" s="190"/>
      <c r="O16" s="162"/>
      <c r="P16" s="190"/>
      <c r="Q16" s="169">
        <f aca="true" t="shared" si="4" ref="Q16:Q54">IF(SUM($D16)&gt;0,IF(SUM(E16:H16)&gt;=SUM(E$11:H$11)/2,"да","нет"),"")</f>
      </c>
      <c r="R16" s="170">
        <f aca="true" t="shared" si="5" ref="R16:R54">IF(SUM($D16)&gt;0,IF(SUM(I16:K16)&gt;=SUM(I$11:K$11)/2,"да","нет"),"")</f>
      </c>
      <c r="S16" s="170">
        <f aca="true" t="shared" si="6" ref="S16:S54">IF(SUM($D16)&gt;0,IF(SUM(L16:N16)&gt;=SUM(L$11:N$11)/2,"да","нет"),"")</f>
      </c>
      <c r="T16" s="171">
        <f aca="true" t="shared" si="7" ref="T16:T54">IF(SUM($D16)&gt;0,IF(SUM(O16:P16)&gt;=SUM(O$11:P$11)/2,"да","нет"),"")</f>
      </c>
      <c r="U16" s="27">
        <f t="shared" si="2"/>
      </c>
      <c r="V16" s="28">
        <f t="shared" si="3"/>
      </c>
      <c r="W16" s="29">
        <f aca="true" t="shared" si="8" ref="W16:W54">IF(B16="","",IF(AND(SUM($D16)=0,COUNTA($E16:$P16)&gt;0),$D$57,IF(OR(E16&gt;E$11,F16&gt;F$11,G16&gt;G$11,H16&gt;H$11,I16&gt;I$11,J16&gt;J$11,K16&gt;K$11,L16&gt;L$11,M16&gt;M$11,N16&gt;N$11,O16&gt;O$11,P16&gt;P$11),$D$58,"нет")))</f>
      </c>
      <c r="X16" s="30">
        <f aca="true" t="shared" si="9" ref="X16:X39">IF(W16="","",IF(W16="нет",0,1))</f>
      </c>
    </row>
    <row r="17" spans="1:24" ht="15">
      <c r="A17" s="88">
        <v>3</v>
      </c>
      <c r="B17" s="89"/>
      <c r="C17" s="90"/>
      <c r="D17" s="91"/>
      <c r="E17" s="92"/>
      <c r="F17" s="93"/>
      <c r="G17" s="94"/>
      <c r="H17" s="190"/>
      <c r="I17" s="162"/>
      <c r="J17" s="93"/>
      <c r="K17" s="95"/>
      <c r="L17" s="96"/>
      <c r="M17" s="95"/>
      <c r="N17" s="190"/>
      <c r="O17" s="162"/>
      <c r="P17" s="190"/>
      <c r="Q17" s="169">
        <f t="shared" si="4"/>
      </c>
      <c r="R17" s="170">
        <f t="shared" si="5"/>
      </c>
      <c r="S17" s="170">
        <f t="shared" si="6"/>
      </c>
      <c r="T17" s="171">
        <f t="shared" si="7"/>
      </c>
      <c r="U17" s="27">
        <f t="shared" si="2"/>
      </c>
      <c r="V17" s="28">
        <f t="shared" si="3"/>
      </c>
      <c r="W17" s="29">
        <f t="shared" si="8"/>
      </c>
      <c r="X17" s="30">
        <f t="shared" si="9"/>
      </c>
    </row>
    <row r="18" spans="1:24" ht="15">
      <c r="A18" s="88">
        <v>4</v>
      </c>
      <c r="B18" s="89"/>
      <c r="C18" s="90"/>
      <c r="D18" s="91"/>
      <c r="E18" s="92"/>
      <c r="F18" s="93"/>
      <c r="G18" s="94"/>
      <c r="H18" s="190"/>
      <c r="I18" s="162"/>
      <c r="J18" s="93"/>
      <c r="K18" s="95"/>
      <c r="L18" s="96"/>
      <c r="M18" s="95"/>
      <c r="N18" s="190"/>
      <c r="O18" s="162"/>
      <c r="P18" s="190"/>
      <c r="Q18" s="169">
        <f t="shared" si="4"/>
      </c>
      <c r="R18" s="170">
        <f t="shared" si="5"/>
      </c>
      <c r="S18" s="170">
        <f t="shared" si="6"/>
      </c>
      <c r="T18" s="171">
        <f t="shared" si="7"/>
      </c>
      <c r="U18" s="27">
        <f t="shared" si="2"/>
      </c>
      <c r="V18" s="28">
        <f t="shared" si="3"/>
      </c>
      <c r="W18" s="29">
        <f t="shared" si="8"/>
      </c>
      <c r="X18" s="30">
        <f t="shared" si="9"/>
      </c>
    </row>
    <row r="19" spans="1:24" ht="15.75" thickBot="1">
      <c r="A19" s="97">
        <v>5</v>
      </c>
      <c r="B19" s="98"/>
      <c r="C19" s="99"/>
      <c r="D19" s="100"/>
      <c r="E19" s="101"/>
      <c r="F19" s="102"/>
      <c r="G19" s="103"/>
      <c r="H19" s="191"/>
      <c r="I19" s="163"/>
      <c r="J19" s="102"/>
      <c r="K19" s="104"/>
      <c r="L19" s="105"/>
      <c r="M19" s="104"/>
      <c r="N19" s="191"/>
      <c r="O19" s="163"/>
      <c r="P19" s="191"/>
      <c r="Q19" s="172">
        <f t="shared" si="4"/>
      </c>
      <c r="R19" s="173">
        <f t="shared" si="5"/>
      </c>
      <c r="S19" s="173">
        <f t="shared" si="6"/>
      </c>
      <c r="T19" s="174">
        <f t="shared" si="7"/>
      </c>
      <c r="U19" s="31">
        <f t="shared" si="2"/>
      </c>
      <c r="V19" s="32">
        <f t="shared" si="3"/>
      </c>
      <c r="W19" s="33">
        <f t="shared" si="8"/>
      </c>
      <c r="X19" s="34">
        <f t="shared" si="9"/>
      </c>
    </row>
    <row r="20" spans="1:24" ht="15">
      <c r="A20" s="106">
        <v>6</v>
      </c>
      <c r="B20" s="80"/>
      <c r="C20" s="81"/>
      <c r="D20" s="82"/>
      <c r="E20" s="83"/>
      <c r="F20" s="84"/>
      <c r="G20" s="85"/>
      <c r="H20" s="189"/>
      <c r="I20" s="161"/>
      <c r="J20" s="84"/>
      <c r="K20" s="86"/>
      <c r="L20" s="87"/>
      <c r="M20" s="86"/>
      <c r="N20" s="189"/>
      <c r="O20" s="161"/>
      <c r="P20" s="189"/>
      <c r="Q20" s="166">
        <f t="shared" si="4"/>
      </c>
      <c r="R20" s="167">
        <f t="shared" si="5"/>
      </c>
      <c r="S20" s="167">
        <f t="shared" si="6"/>
      </c>
      <c r="T20" s="168">
        <f t="shared" si="7"/>
      </c>
      <c r="U20" s="35">
        <f t="shared" si="2"/>
      </c>
      <c r="V20" s="36">
        <f t="shared" si="3"/>
      </c>
      <c r="W20" s="25">
        <f t="shared" si="8"/>
      </c>
      <c r="X20" s="26">
        <f t="shared" si="9"/>
      </c>
    </row>
    <row r="21" spans="1:24" ht="15">
      <c r="A21" s="88">
        <v>7</v>
      </c>
      <c r="B21" s="89"/>
      <c r="C21" s="90"/>
      <c r="D21" s="91"/>
      <c r="E21" s="92"/>
      <c r="F21" s="93"/>
      <c r="G21" s="94"/>
      <c r="H21" s="190"/>
      <c r="I21" s="162"/>
      <c r="J21" s="93"/>
      <c r="K21" s="95"/>
      <c r="L21" s="96"/>
      <c r="M21" s="95"/>
      <c r="N21" s="190"/>
      <c r="O21" s="162"/>
      <c r="P21" s="190"/>
      <c r="Q21" s="169">
        <f t="shared" si="4"/>
      </c>
      <c r="R21" s="170">
        <f t="shared" si="5"/>
      </c>
      <c r="S21" s="170">
        <f t="shared" si="6"/>
      </c>
      <c r="T21" s="171">
        <f t="shared" si="7"/>
      </c>
      <c r="U21" s="27">
        <f t="shared" si="2"/>
      </c>
      <c r="V21" s="28">
        <f t="shared" si="3"/>
      </c>
      <c r="W21" s="29">
        <f t="shared" si="8"/>
      </c>
      <c r="X21" s="30">
        <f t="shared" si="9"/>
      </c>
    </row>
    <row r="22" spans="1:24" ht="15">
      <c r="A22" s="88">
        <v>8</v>
      </c>
      <c r="B22" s="89"/>
      <c r="C22" s="90"/>
      <c r="D22" s="91"/>
      <c r="E22" s="92"/>
      <c r="F22" s="93"/>
      <c r="G22" s="94"/>
      <c r="H22" s="190"/>
      <c r="I22" s="162"/>
      <c r="J22" s="93"/>
      <c r="K22" s="95"/>
      <c r="L22" s="96"/>
      <c r="M22" s="95"/>
      <c r="N22" s="190"/>
      <c r="O22" s="162"/>
      <c r="P22" s="190"/>
      <c r="Q22" s="169">
        <f t="shared" si="4"/>
      </c>
      <c r="R22" s="170">
        <f t="shared" si="5"/>
      </c>
      <c r="S22" s="170">
        <f t="shared" si="6"/>
      </c>
      <c r="T22" s="171">
        <f t="shared" si="7"/>
      </c>
      <c r="U22" s="27">
        <f t="shared" si="2"/>
      </c>
      <c r="V22" s="28">
        <f t="shared" si="3"/>
      </c>
      <c r="W22" s="29">
        <f t="shared" si="8"/>
      </c>
      <c r="X22" s="30">
        <f t="shared" si="9"/>
      </c>
    </row>
    <row r="23" spans="1:24" ht="15">
      <c r="A23" s="88">
        <v>9</v>
      </c>
      <c r="B23" s="89"/>
      <c r="C23" s="90"/>
      <c r="D23" s="91"/>
      <c r="E23" s="92"/>
      <c r="F23" s="93"/>
      <c r="G23" s="94"/>
      <c r="H23" s="190"/>
      <c r="I23" s="162"/>
      <c r="J23" s="93"/>
      <c r="K23" s="95"/>
      <c r="L23" s="96"/>
      <c r="M23" s="95"/>
      <c r="N23" s="190"/>
      <c r="O23" s="162"/>
      <c r="P23" s="190"/>
      <c r="Q23" s="169">
        <f t="shared" si="4"/>
      </c>
      <c r="R23" s="170">
        <f t="shared" si="5"/>
      </c>
      <c r="S23" s="170">
        <f t="shared" si="6"/>
      </c>
      <c r="T23" s="171">
        <f t="shared" si="7"/>
      </c>
      <c r="U23" s="27">
        <f t="shared" si="2"/>
      </c>
      <c r="V23" s="28">
        <f t="shared" si="3"/>
      </c>
      <c r="W23" s="29">
        <f t="shared" si="8"/>
      </c>
      <c r="X23" s="30">
        <f t="shared" si="9"/>
      </c>
    </row>
    <row r="24" spans="1:24" ht="15.75" thickBot="1">
      <c r="A24" s="107">
        <v>10</v>
      </c>
      <c r="B24" s="98"/>
      <c r="C24" s="99"/>
      <c r="D24" s="100"/>
      <c r="E24" s="101"/>
      <c r="F24" s="102"/>
      <c r="G24" s="103"/>
      <c r="H24" s="191"/>
      <c r="I24" s="163"/>
      <c r="J24" s="102"/>
      <c r="K24" s="104"/>
      <c r="L24" s="105"/>
      <c r="M24" s="104"/>
      <c r="N24" s="191"/>
      <c r="O24" s="163"/>
      <c r="P24" s="191"/>
      <c r="Q24" s="172">
        <f t="shared" si="4"/>
      </c>
      <c r="R24" s="173">
        <f t="shared" si="5"/>
      </c>
      <c r="S24" s="173">
        <f t="shared" si="6"/>
      </c>
      <c r="T24" s="174">
        <f t="shared" si="7"/>
      </c>
      <c r="U24" s="37">
        <f t="shared" si="2"/>
      </c>
      <c r="V24" s="38">
        <f t="shared" si="3"/>
      </c>
      <c r="W24" s="33">
        <f t="shared" si="8"/>
      </c>
      <c r="X24" s="34">
        <f t="shared" si="9"/>
      </c>
    </row>
    <row r="25" spans="1:24" ht="15">
      <c r="A25" s="79">
        <v>11</v>
      </c>
      <c r="B25" s="80"/>
      <c r="C25" s="81"/>
      <c r="D25" s="82"/>
      <c r="E25" s="83"/>
      <c r="F25" s="84"/>
      <c r="G25" s="85"/>
      <c r="H25" s="189"/>
      <c r="I25" s="161"/>
      <c r="J25" s="84"/>
      <c r="K25" s="86"/>
      <c r="L25" s="87"/>
      <c r="M25" s="86"/>
      <c r="N25" s="189"/>
      <c r="O25" s="161"/>
      <c r="P25" s="189"/>
      <c r="Q25" s="166">
        <f t="shared" si="4"/>
      </c>
      <c r="R25" s="167">
        <f t="shared" si="5"/>
      </c>
      <c r="S25" s="167">
        <f t="shared" si="6"/>
      </c>
      <c r="T25" s="168">
        <f t="shared" si="7"/>
      </c>
      <c r="U25" s="23">
        <f t="shared" si="2"/>
      </c>
      <c r="V25" s="24">
        <f t="shared" si="3"/>
      </c>
      <c r="W25" s="25">
        <f t="shared" si="8"/>
      </c>
      <c r="X25" s="26">
        <f t="shared" si="9"/>
      </c>
    </row>
    <row r="26" spans="1:24" ht="15">
      <c r="A26" s="88">
        <v>12</v>
      </c>
      <c r="B26" s="89"/>
      <c r="C26" s="90"/>
      <c r="D26" s="91"/>
      <c r="E26" s="92"/>
      <c r="F26" s="93"/>
      <c r="G26" s="94"/>
      <c r="H26" s="190"/>
      <c r="I26" s="162"/>
      <c r="J26" s="93"/>
      <c r="K26" s="95"/>
      <c r="L26" s="96"/>
      <c r="M26" s="95"/>
      <c r="N26" s="190"/>
      <c r="O26" s="162"/>
      <c r="P26" s="190"/>
      <c r="Q26" s="169">
        <f t="shared" si="4"/>
      </c>
      <c r="R26" s="170">
        <f t="shared" si="5"/>
      </c>
      <c r="S26" s="170">
        <f t="shared" si="6"/>
      </c>
      <c r="T26" s="171">
        <f t="shared" si="7"/>
      </c>
      <c r="U26" s="27">
        <f t="shared" si="2"/>
      </c>
      <c r="V26" s="28">
        <f t="shared" si="3"/>
      </c>
      <c r="W26" s="29">
        <f t="shared" si="8"/>
      </c>
      <c r="X26" s="30">
        <f t="shared" si="9"/>
      </c>
    </row>
    <row r="27" spans="1:24" ht="15">
      <c r="A27" s="88">
        <v>13</v>
      </c>
      <c r="B27" s="89"/>
      <c r="C27" s="90"/>
      <c r="D27" s="91"/>
      <c r="E27" s="92"/>
      <c r="F27" s="93"/>
      <c r="G27" s="94"/>
      <c r="H27" s="190"/>
      <c r="I27" s="162"/>
      <c r="J27" s="93"/>
      <c r="K27" s="95"/>
      <c r="L27" s="96"/>
      <c r="M27" s="95"/>
      <c r="N27" s="190"/>
      <c r="O27" s="162"/>
      <c r="P27" s="190"/>
      <c r="Q27" s="169">
        <f t="shared" si="4"/>
      </c>
      <c r="R27" s="170">
        <f t="shared" si="5"/>
      </c>
      <c r="S27" s="170">
        <f t="shared" si="6"/>
      </c>
      <c r="T27" s="171">
        <f t="shared" si="7"/>
      </c>
      <c r="U27" s="27">
        <f t="shared" si="2"/>
      </c>
      <c r="V27" s="28">
        <f t="shared" si="3"/>
      </c>
      <c r="W27" s="29">
        <f t="shared" si="8"/>
      </c>
      <c r="X27" s="30">
        <f t="shared" si="9"/>
      </c>
    </row>
    <row r="28" spans="1:24" ht="15">
      <c r="A28" s="88">
        <v>14</v>
      </c>
      <c r="B28" s="89"/>
      <c r="C28" s="90"/>
      <c r="D28" s="91"/>
      <c r="E28" s="92"/>
      <c r="F28" s="93"/>
      <c r="G28" s="94"/>
      <c r="H28" s="190"/>
      <c r="I28" s="162"/>
      <c r="J28" s="93"/>
      <c r="K28" s="95"/>
      <c r="L28" s="96"/>
      <c r="M28" s="95"/>
      <c r="N28" s="190"/>
      <c r="O28" s="162"/>
      <c r="P28" s="190"/>
      <c r="Q28" s="169">
        <f t="shared" si="4"/>
      </c>
      <c r="R28" s="170">
        <f t="shared" si="5"/>
      </c>
      <c r="S28" s="170">
        <f t="shared" si="6"/>
      </c>
      <c r="T28" s="171">
        <f t="shared" si="7"/>
      </c>
      <c r="U28" s="27">
        <f t="shared" si="2"/>
      </c>
      <c r="V28" s="28">
        <f t="shared" si="3"/>
      </c>
      <c r="W28" s="29">
        <f t="shared" si="8"/>
      </c>
      <c r="X28" s="30">
        <f t="shared" si="9"/>
      </c>
    </row>
    <row r="29" spans="1:24" ht="15.75" thickBot="1">
      <c r="A29" s="97">
        <v>15</v>
      </c>
      <c r="B29" s="98"/>
      <c r="C29" s="99"/>
      <c r="D29" s="100"/>
      <c r="E29" s="101"/>
      <c r="F29" s="102"/>
      <c r="G29" s="103"/>
      <c r="H29" s="191"/>
      <c r="I29" s="163"/>
      <c r="J29" s="102"/>
      <c r="K29" s="104"/>
      <c r="L29" s="105"/>
      <c r="M29" s="104"/>
      <c r="N29" s="191"/>
      <c r="O29" s="163"/>
      <c r="P29" s="191"/>
      <c r="Q29" s="172">
        <f t="shared" si="4"/>
      </c>
      <c r="R29" s="173">
        <f t="shared" si="5"/>
      </c>
      <c r="S29" s="173">
        <f t="shared" si="6"/>
      </c>
      <c r="T29" s="174">
        <f t="shared" si="7"/>
      </c>
      <c r="U29" s="31">
        <f t="shared" si="2"/>
      </c>
      <c r="V29" s="32">
        <f t="shared" si="3"/>
      </c>
      <c r="W29" s="33">
        <f t="shared" si="8"/>
      </c>
      <c r="X29" s="34">
        <f t="shared" si="9"/>
      </c>
    </row>
    <row r="30" spans="1:24" ht="15">
      <c r="A30" s="106">
        <v>16</v>
      </c>
      <c r="B30" s="80"/>
      <c r="C30" s="81"/>
      <c r="D30" s="82"/>
      <c r="E30" s="83"/>
      <c r="F30" s="84"/>
      <c r="G30" s="85"/>
      <c r="H30" s="189"/>
      <c r="I30" s="161"/>
      <c r="J30" s="84"/>
      <c r="K30" s="86"/>
      <c r="L30" s="87"/>
      <c r="M30" s="86"/>
      <c r="N30" s="189"/>
      <c r="O30" s="161"/>
      <c r="P30" s="189"/>
      <c r="Q30" s="166">
        <f t="shared" si="4"/>
      </c>
      <c r="R30" s="167">
        <f t="shared" si="5"/>
      </c>
      <c r="S30" s="167">
        <f t="shared" si="6"/>
      </c>
      <c r="T30" s="168">
        <f t="shared" si="7"/>
      </c>
      <c r="U30" s="35">
        <f t="shared" si="2"/>
      </c>
      <c r="V30" s="36">
        <f t="shared" si="3"/>
      </c>
      <c r="W30" s="25">
        <f t="shared" si="8"/>
      </c>
      <c r="X30" s="26">
        <f t="shared" si="9"/>
      </c>
    </row>
    <row r="31" spans="1:24" ht="15">
      <c r="A31" s="88">
        <v>17</v>
      </c>
      <c r="B31" s="89"/>
      <c r="C31" s="90"/>
      <c r="D31" s="91"/>
      <c r="E31" s="92"/>
      <c r="F31" s="93"/>
      <c r="G31" s="94"/>
      <c r="H31" s="190"/>
      <c r="I31" s="162"/>
      <c r="J31" s="93"/>
      <c r="K31" s="95"/>
      <c r="L31" s="96"/>
      <c r="M31" s="95"/>
      <c r="N31" s="190"/>
      <c r="O31" s="162"/>
      <c r="P31" s="190"/>
      <c r="Q31" s="169">
        <f t="shared" si="4"/>
      </c>
      <c r="R31" s="170">
        <f t="shared" si="5"/>
      </c>
      <c r="S31" s="170">
        <f t="shared" si="6"/>
      </c>
      <c r="T31" s="171">
        <f t="shared" si="7"/>
      </c>
      <c r="U31" s="27">
        <f t="shared" si="2"/>
      </c>
      <c r="V31" s="28">
        <f t="shared" si="3"/>
      </c>
      <c r="W31" s="29">
        <f t="shared" si="8"/>
      </c>
      <c r="X31" s="30">
        <f t="shared" si="9"/>
      </c>
    </row>
    <row r="32" spans="1:24" ht="15">
      <c r="A32" s="88">
        <v>18</v>
      </c>
      <c r="B32" s="89"/>
      <c r="C32" s="90"/>
      <c r="D32" s="91"/>
      <c r="E32" s="92"/>
      <c r="F32" s="93"/>
      <c r="G32" s="94"/>
      <c r="H32" s="190"/>
      <c r="I32" s="162"/>
      <c r="J32" s="93"/>
      <c r="K32" s="95"/>
      <c r="L32" s="96"/>
      <c r="M32" s="95"/>
      <c r="N32" s="190"/>
      <c r="O32" s="162"/>
      <c r="P32" s="190"/>
      <c r="Q32" s="169">
        <f t="shared" si="4"/>
      </c>
      <c r="R32" s="170">
        <f t="shared" si="5"/>
      </c>
      <c r="S32" s="170">
        <f t="shared" si="6"/>
      </c>
      <c r="T32" s="171">
        <f t="shared" si="7"/>
      </c>
      <c r="U32" s="27">
        <f t="shared" si="2"/>
      </c>
      <c r="V32" s="28">
        <f t="shared" si="3"/>
      </c>
      <c r="W32" s="29">
        <f t="shared" si="8"/>
      </c>
      <c r="X32" s="30">
        <f t="shared" si="9"/>
      </c>
    </row>
    <row r="33" spans="1:24" ht="15">
      <c r="A33" s="88">
        <v>19</v>
      </c>
      <c r="B33" s="89"/>
      <c r="C33" s="90"/>
      <c r="D33" s="91"/>
      <c r="E33" s="92"/>
      <c r="F33" s="93"/>
      <c r="G33" s="94"/>
      <c r="H33" s="190"/>
      <c r="I33" s="162"/>
      <c r="J33" s="93"/>
      <c r="K33" s="95"/>
      <c r="L33" s="96"/>
      <c r="M33" s="95"/>
      <c r="N33" s="190"/>
      <c r="O33" s="162"/>
      <c r="P33" s="190"/>
      <c r="Q33" s="169">
        <f t="shared" si="4"/>
      </c>
      <c r="R33" s="170">
        <f t="shared" si="5"/>
      </c>
      <c r="S33" s="170">
        <f t="shared" si="6"/>
      </c>
      <c r="T33" s="171">
        <f t="shared" si="7"/>
      </c>
      <c r="U33" s="27">
        <f t="shared" si="2"/>
      </c>
      <c r="V33" s="28">
        <f t="shared" si="3"/>
      </c>
      <c r="W33" s="29">
        <f t="shared" si="8"/>
      </c>
      <c r="X33" s="30">
        <f t="shared" si="9"/>
      </c>
    </row>
    <row r="34" spans="1:24" ht="15.75" thickBot="1">
      <c r="A34" s="107">
        <v>20</v>
      </c>
      <c r="B34" s="98"/>
      <c r="C34" s="99"/>
      <c r="D34" s="100"/>
      <c r="E34" s="101"/>
      <c r="F34" s="102"/>
      <c r="G34" s="103"/>
      <c r="H34" s="191"/>
      <c r="I34" s="163"/>
      <c r="J34" s="102"/>
      <c r="K34" s="104"/>
      <c r="L34" s="105"/>
      <c r="M34" s="104"/>
      <c r="N34" s="191"/>
      <c r="O34" s="163"/>
      <c r="P34" s="191"/>
      <c r="Q34" s="172">
        <f t="shared" si="4"/>
      </c>
      <c r="R34" s="173">
        <f t="shared" si="5"/>
      </c>
      <c r="S34" s="173">
        <f t="shared" si="6"/>
      </c>
      <c r="T34" s="174">
        <f t="shared" si="7"/>
      </c>
      <c r="U34" s="37">
        <f t="shared" si="2"/>
      </c>
      <c r="V34" s="38">
        <f t="shared" si="3"/>
      </c>
      <c r="W34" s="33">
        <f t="shared" si="8"/>
      </c>
      <c r="X34" s="34">
        <f t="shared" si="9"/>
      </c>
    </row>
    <row r="35" spans="1:24" ht="15">
      <c r="A35" s="79">
        <v>21</v>
      </c>
      <c r="B35" s="80"/>
      <c r="C35" s="81"/>
      <c r="D35" s="82"/>
      <c r="E35" s="83"/>
      <c r="F35" s="84"/>
      <c r="G35" s="85"/>
      <c r="H35" s="189"/>
      <c r="I35" s="161"/>
      <c r="J35" s="84"/>
      <c r="K35" s="86"/>
      <c r="L35" s="87"/>
      <c r="M35" s="86"/>
      <c r="N35" s="189"/>
      <c r="O35" s="161"/>
      <c r="P35" s="189"/>
      <c r="Q35" s="166">
        <f t="shared" si="4"/>
      </c>
      <c r="R35" s="167">
        <f t="shared" si="5"/>
      </c>
      <c r="S35" s="167">
        <f t="shared" si="6"/>
      </c>
      <c r="T35" s="168">
        <f t="shared" si="7"/>
      </c>
      <c r="U35" s="23">
        <f t="shared" si="2"/>
      </c>
      <c r="V35" s="24">
        <f t="shared" si="3"/>
      </c>
      <c r="W35" s="25">
        <f t="shared" si="8"/>
      </c>
      <c r="X35" s="26">
        <f t="shared" si="9"/>
      </c>
    </row>
    <row r="36" spans="1:24" ht="15">
      <c r="A36" s="88">
        <v>22</v>
      </c>
      <c r="B36" s="89"/>
      <c r="C36" s="90"/>
      <c r="D36" s="91"/>
      <c r="E36" s="92"/>
      <c r="F36" s="93"/>
      <c r="G36" s="94"/>
      <c r="H36" s="190"/>
      <c r="I36" s="162"/>
      <c r="J36" s="93"/>
      <c r="K36" s="95"/>
      <c r="L36" s="96"/>
      <c r="M36" s="95"/>
      <c r="N36" s="190"/>
      <c r="O36" s="162"/>
      <c r="P36" s="190"/>
      <c r="Q36" s="169">
        <f t="shared" si="4"/>
      </c>
      <c r="R36" s="170">
        <f t="shared" si="5"/>
      </c>
      <c r="S36" s="170">
        <f t="shared" si="6"/>
      </c>
      <c r="T36" s="171">
        <f t="shared" si="7"/>
      </c>
      <c r="U36" s="27">
        <f t="shared" si="2"/>
      </c>
      <c r="V36" s="28">
        <f t="shared" si="3"/>
      </c>
      <c r="W36" s="29">
        <f t="shared" si="8"/>
      </c>
      <c r="X36" s="30">
        <f t="shared" si="9"/>
      </c>
    </row>
    <row r="37" spans="1:24" ht="15">
      <c r="A37" s="88">
        <v>23</v>
      </c>
      <c r="B37" s="89"/>
      <c r="C37" s="90"/>
      <c r="D37" s="91"/>
      <c r="E37" s="92"/>
      <c r="F37" s="93"/>
      <c r="G37" s="94"/>
      <c r="H37" s="190"/>
      <c r="I37" s="162"/>
      <c r="J37" s="93"/>
      <c r="K37" s="95"/>
      <c r="L37" s="96"/>
      <c r="M37" s="95"/>
      <c r="N37" s="190"/>
      <c r="O37" s="162"/>
      <c r="P37" s="190"/>
      <c r="Q37" s="169">
        <f t="shared" si="4"/>
      </c>
      <c r="R37" s="170">
        <f t="shared" si="5"/>
      </c>
      <c r="S37" s="170">
        <f t="shared" si="6"/>
      </c>
      <c r="T37" s="171">
        <f t="shared" si="7"/>
      </c>
      <c r="U37" s="27">
        <f t="shared" si="2"/>
      </c>
      <c r="V37" s="28">
        <f t="shared" si="3"/>
      </c>
      <c r="W37" s="29">
        <f t="shared" si="8"/>
      </c>
      <c r="X37" s="30">
        <f t="shared" si="9"/>
      </c>
    </row>
    <row r="38" spans="1:24" ht="15">
      <c r="A38" s="88">
        <v>24</v>
      </c>
      <c r="B38" s="89"/>
      <c r="C38" s="90"/>
      <c r="D38" s="91"/>
      <c r="E38" s="92"/>
      <c r="F38" s="93"/>
      <c r="G38" s="94"/>
      <c r="H38" s="190"/>
      <c r="I38" s="162"/>
      <c r="J38" s="93"/>
      <c r="K38" s="95"/>
      <c r="L38" s="96"/>
      <c r="M38" s="95"/>
      <c r="N38" s="190"/>
      <c r="O38" s="162"/>
      <c r="P38" s="190"/>
      <c r="Q38" s="169">
        <f t="shared" si="4"/>
      </c>
      <c r="R38" s="170">
        <f t="shared" si="5"/>
      </c>
      <c r="S38" s="170">
        <f t="shared" si="6"/>
      </c>
      <c r="T38" s="171">
        <f t="shared" si="7"/>
      </c>
      <c r="U38" s="27">
        <f t="shared" si="2"/>
      </c>
      <c r="V38" s="28">
        <f t="shared" si="3"/>
      </c>
      <c r="W38" s="29">
        <f t="shared" si="8"/>
      </c>
      <c r="X38" s="30">
        <f t="shared" si="9"/>
      </c>
    </row>
    <row r="39" spans="1:24" ht="15.75" thickBot="1">
      <c r="A39" s="97">
        <v>25</v>
      </c>
      <c r="B39" s="98"/>
      <c r="C39" s="99"/>
      <c r="D39" s="100"/>
      <c r="E39" s="101"/>
      <c r="F39" s="102"/>
      <c r="G39" s="103"/>
      <c r="H39" s="191"/>
      <c r="I39" s="163"/>
      <c r="J39" s="102"/>
      <c r="K39" s="104"/>
      <c r="L39" s="105"/>
      <c r="M39" s="104"/>
      <c r="N39" s="191"/>
      <c r="O39" s="163"/>
      <c r="P39" s="191"/>
      <c r="Q39" s="172">
        <f t="shared" si="4"/>
      </c>
      <c r="R39" s="173">
        <f t="shared" si="5"/>
      </c>
      <c r="S39" s="173">
        <f t="shared" si="6"/>
      </c>
      <c r="T39" s="174">
        <f t="shared" si="7"/>
      </c>
      <c r="U39" s="31">
        <f t="shared" si="2"/>
      </c>
      <c r="V39" s="32">
        <f t="shared" si="3"/>
      </c>
      <c r="W39" s="33">
        <f t="shared" si="8"/>
      </c>
      <c r="X39" s="34">
        <f t="shared" si="9"/>
      </c>
    </row>
    <row r="40" spans="1:24" ht="15">
      <c r="A40" s="79">
        <v>26</v>
      </c>
      <c r="B40" s="80"/>
      <c r="C40" s="81"/>
      <c r="D40" s="82"/>
      <c r="E40" s="83"/>
      <c r="F40" s="84"/>
      <c r="G40" s="85"/>
      <c r="H40" s="189"/>
      <c r="I40" s="161"/>
      <c r="J40" s="84"/>
      <c r="K40" s="86"/>
      <c r="L40" s="87"/>
      <c r="M40" s="86"/>
      <c r="N40" s="189"/>
      <c r="O40" s="161"/>
      <c r="P40" s="189"/>
      <c r="Q40" s="166">
        <f t="shared" si="4"/>
      </c>
      <c r="R40" s="167">
        <f t="shared" si="5"/>
      </c>
      <c r="S40" s="167">
        <f t="shared" si="6"/>
      </c>
      <c r="T40" s="168">
        <f t="shared" si="7"/>
      </c>
      <c r="U40" s="23">
        <f t="shared" si="2"/>
      </c>
      <c r="V40" s="24">
        <f t="shared" si="3"/>
      </c>
      <c r="W40" s="25">
        <f t="shared" si="8"/>
      </c>
      <c r="X40" s="26">
        <f aca="true" t="shared" si="10" ref="X40:X54">IF(W40="","",IF(W40="нет",0,1))</f>
      </c>
    </row>
    <row r="41" spans="1:24" ht="15">
      <c r="A41" s="88">
        <v>27</v>
      </c>
      <c r="B41" s="89"/>
      <c r="C41" s="90"/>
      <c r="D41" s="91"/>
      <c r="E41" s="92"/>
      <c r="F41" s="93"/>
      <c r="G41" s="94"/>
      <c r="H41" s="190"/>
      <c r="I41" s="162"/>
      <c r="J41" s="93"/>
      <c r="K41" s="95"/>
      <c r="L41" s="96"/>
      <c r="M41" s="95"/>
      <c r="N41" s="190"/>
      <c r="O41" s="162"/>
      <c r="P41" s="190"/>
      <c r="Q41" s="169">
        <f t="shared" si="4"/>
      </c>
      <c r="R41" s="170">
        <f t="shared" si="5"/>
      </c>
      <c r="S41" s="170">
        <f t="shared" si="6"/>
      </c>
      <c r="T41" s="171">
        <f t="shared" si="7"/>
      </c>
      <c r="U41" s="27">
        <f t="shared" si="2"/>
      </c>
      <c r="V41" s="28">
        <f t="shared" si="3"/>
      </c>
      <c r="W41" s="29">
        <f t="shared" si="8"/>
      </c>
      <c r="X41" s="30">
        <f t="shared" si="10"/>
      </c>
    </row>
    <row r="42" spans="1:24" ht="15">
      <c r="A42" s="88">
        <v>28</v>
      </c>
      <c r="B42" s="89"/>
      <c r="C42" s="90"/>
      <c r="D42" s="91"/>
      <c r="E42" s="92"/>
      <c r="F42" s="93"/>
      <c r="G42" s="94"/>
      <c r="H42" s="190"/>
      <c r="I42" s="162"/>
      <c r="J42" s="93"/>
      <c r="K42" s="95"/>
      <c r="L42" s="96"/>
      <c r="M42" s="95"/>
      <c r="N42" s="190"/>
      <c r="O42" s="162"/>
      <c r="P42" s="190"/>
      <c r="Q42" s="169">
        <f t="shared" si="4"/>
      </c>
      <c r="R42" s="170">
        <f t="shared" si="5"/>
      </c>
      <c r="S42" s="170">
        <f t="shared" si="6"/>
      </c>
      <c r="T42" s="171">
        <f t="shared" si="7"/>
      </c>
      <c r="U42" s="27">
        <f t="shared" si="2"/>
      </c>
      <c r="V42" s="28">
        <f t="shared" si="3"/>
      </c>
      <c r="W42" s="29">
        <f t="shared" si="8"/>
      </c>
      <c r="X42" s="30">
        <f t="shared" si="10"/>
      </c>
    </row>
    <row r="43" spans="1:24" ht="15">
      <c r="A43" s="88">
        <v>29</v>
      </c>
      <c r="B43" s="89"/>
      <c r="C43" s="90"/>
      <c r="D43" s="91"/>
      <c r="E43" s="92"/>
      <c r="F43" s="93"/>
      <c r="G43" s="94"/>
      <c r="H43" s="190"/>
      <c r="I43" s="162"/>
      <c r="J43" s="93"/>
      <c r="K43" s="95"/>
      <c r="L43" s="96"/>
      <c r="M43" s="95"/>
      <c r="N43" s="190"/>
      <c r="O43" s="162"/>
      <c r="P43" s="190"/>
      <c r="Q43" s="169">
        <f t="shared" si="4"/>
      </c>
      <c r="R43" s="170">
        <f t="shared" si="5"/>
      </c>
      <c r="S43" s="170">
        <f t="shared" si="6"/>
      </c>
      <c r="T43" s="171">
        <f t="shared" si="7"/>
      </c>
      <c r="U43" s="27">
        <f t="shared" si="2"/>
      </c>
      <c r="V43" s="28">
        <f t="shared" si="3"/>
      </c>
      <c r="W43" s="29">
        <f t="shared" si="8"/>
      </c>
      <c r="X43" s="30">
        <f t="shared" si="10"/>
      </c>
    </row>
    <row r="44" spans="1:24" ht="15.75" thickBot="1">
      <c r="A44" s="97">
        <v>30</v>
      </c>
      <c r="B44" s="98"/>
      <c r="C44" s="99"/>
      <c r="D44" s="100"/>
      <c r="E44" s="101"/>
      <c r="F44" s="102"/>
      <c r="G44" s="103"/>
      <c r="H44" s="191"/>
      <c r="I44" s="163"/>
      <c r="J44" s="102"/>
      <c r="K44" s="104"/>
      <c r="L44" s="105"/>
      <c r="M44" s="104"/>
      <c r="N44" s="191"/>
      <c r="O44" s="163"/>
      <c r="P44" s="191"/>
      <c r="Q44" s="172">
        <f t="shared" si="4"/>
      </c>
      <c r="R44" s="173">
        <f t="shared" si="5"/>
      </c>
      <c r="S44" s="173">
        <f t="shared" si="6"/>
      </c>
      <c r="T44" s="174">
        <f t="shared" si="7"/>
      </c>
      <c r="U44" s="31">
        <f t="shared" si="2"/>
      </c>
      <c r="V44" s="32">
        <f t="shared" si="3"/>
      </c>
      <c r="W44" s="33">
        <f t="shared" si="8"/>
      </c>
      <c r="X44" s="34">
        <f t="shared" si="10"/>
      </c>
    </row>
    <row r="45" spans="1:24" ht="15">
      <c r="A45" s="79">
        <v>31</v>
      </c>
      <c r="B45" s="80"/>
      <c r="C45" s="81"/>
      <c r="D45" s="82"/>
      <c r="E45" s="83"/>
      <c r="F45" s="84"/>
      <c r="G45" s="85"/>
      <c r="H45" s="189"/>
      <c r="I45" s="161"/>
      <c r="J45" s="84"/>
      <c r="K45" s="86"/>
      <c r="L45" s="87"/>
      <c r="M45" s="86"/>
      <c r="N45" s="189"/>
      <c r="O45" s="161"/>
      <c r="P45" s="189"/>
      <c r="Q45" s="166">
        <f t="shared" si="4"/>
      </c>
      <c r="R45" s="167">
        <f t="shared" si="5"/>
      </c>
      <c r="S45" s="167">
        <f t="shared" si="6"/>
      </c>
      <c r="T45" s="168">
        <f t="shared" si="7"/>
      </c>
      <c r="U45" s="23">
        <f t="shared" si="2"/>
      </c>
      <c r="V45" s="24">
        <f t="shared" si="3"/>
      </c>
      <c r="W45" s="25">
        <f t="shared" si="8"/>
      </c>
      <c r="X45" s="26">
        <f t="shared" si="10"/>
      </c>
    </row>
    <row r="46" spans="1:24" ht="15">
      <c r="A46" s="88">
        <v>32</v>
      </c>
      <c r="B46" s="89"/>
      <c r="C46" s="90"/>
      <c r="D46" s="91"/>
      <c r="E46" s="92"/>
      <c r="F46" s="93"/>
      <c r="G46" s="94"/>
      <c r="H46" s="190"/>
      <c r="I46" s="162"/>
      <c r="J46" s="93"/>
      <c r="K46" s="95"/>
      <c r="L46" s="96"/>
      <c r="M46" s="95"/>
      <c r="N46" s="190"/>
      <c r="O46" s="162"/>
      <c r="P46" s="190"/>
      <c r="Q46" s="169">
        <f t="shared" si="4"/>
      </c>
      <c r="R46" s="170">
        <f t="shared" si="5"/>
      </c>
      <c r="S46" s="170">
        <f t="shared" si="6"/>
      </c>
      <c r="T46" s="171">
        <f t="shared" si="7"/>
      </c>
      <c r="U46" s="27">
        <f t="shared" si="2"/>
      </c>
      <c r="V46" s="28">
        <f t="shared" si="3"/>
      </c>
      <c r="W46" s="29">
        <f t="shared" si="8"/>
      </c>
      <c r="X46" s="30">
        <f t="shared" si="10"/>
      </c>
    </row>
    <row r="47" spans="1:24" ht="15">
      <c r="A47" s="88">
        <v>33</v>
      </c>
      <c r="B47" s="89"/>
      <c r="C47" s="90"/>
      <c r="D47" s="91"/>
      <c r="E47" s="92"/>
      <c r="F47" s="93"/>
      <c r="G47" s="94"/>
      <c r="H47" s="190"/>
      <c r="I47" s="162"/>
      <c r="J47" s="93"/>
      <c r="K47" s="95"/>
      <c r="L47" s="96"/>
      <c r="M47" s="95"/>
      <c r="N47" s="190"/>
      <c r="O47" s="162"/>
      <c r="P47" s="190"/>
      <c r="Q47" s="169">
        <f t="shared" si="4"/>
      </c>
      <c r="R47" s="170">
        <f t="shared" si="5"/>
      </c>
      <c r="S47" s="170">
        <f t="shared" si="6"/>
      </c>
      <c r="T47" s="171">
        <f t="shared" si="7"/>
      </c>
      <c r="U47" s="27">
        <f t="shared" si="2"/>
      </c>
      <c r="V47" s="28">
        <f t="shared" si="3"/>
      </c>
      <c r="W47" s="29">
        <f t="shared" si="8"/>
      </c>
      <c r="X47" s="30">
        <f t="shared" si="10"/>
      </c>
    </row>
    <row r="48" spans="1:24" ht="15">
      <c r="A48" s="88">
        <v>34</v>
      </c>
      <c r="B48" s="89"/>
      <c r="C48" s="90"/>
      <c r="D48" s="91"/>
      <c r="E48" s="92"/>
      <c r="F48" s="93"/>
      <c r="G48" s="94"/>
      <c r="H48" s="190"/>
      <c r="I48" s="162"/>
      <c r="J48" s="93"/>
      <c r="K48" s="95"/>
      <c r="L48" s="96"/>
      <c r="M48" s="95"/>
      <c r="N48" s="190"/>
      <c r="O48" s="162"/>
      <c r="P48" s="190"/>
      <c r="Q48" s="169">
        <f t="shared" si="4"/>
      </c>
      <c r="R48" s="170">
        <f t="shared" si="5"/>
      </c>
      <c r="S48" s="170">
        <f t="shared" si="6"/>
      </c>
      <c r="T48" s="171">
        <f t="shared" si="7"/>
      </c>
      <c r="U48" s="27">
        <f t="shared" si="2"/>
      </c>
      <c r="V48" s="28">
        <f t="shared" si="3"/>
      </c>
      <c r="W48" s="29">
        <f t="shared" si="8"/>
      </c>
      <c r="X48" s="30">
        <f t="shared" si="10"/>
      </c>
    </row>
    <row r="49" spans="1:24" ht="15.75" thickBot="1">
      <c r="A49" s="97">
        <v>35</v>
      </c>
      <c r="B49" s="98"/>
      <c r="C49" s="99"/>
      <c r="D49" s="100"/>
      <c r="E49" s="101"/>
      <c r="F49" s="102"/>
      <c r="G49" s="103"/>
      <c r="H49" s="191"/>
      <c r="I49" s="163"/>
      <c r="J49" s="102"/>
      <c r="K49" s="104"/>
      <c r="L49" s="105"/>
      <c r="M49" s="104"/>
      <c r="N49" s="191"/>
      <c r="O49" s="163"/>
      <c r="P49" s="191"/>
      <c r="Q49" s="172">
        <f t="shared" si="4"/>
      </c>
      <c r="R49" s="173">
        <f t="shared" si="5"/>
      </c>
      <c r="S49" s="173">
        <f t="shared" si="6"/>
      </c>
      <c r="T49" s="174">
        <f t="shared" si="7"/>
      </c>
      <c r="U49" s="31">
        <f t="shared" si="2"/>
      </c>
      <c r="V49" s="32">
        <f t="shared" si="3"/>
      </c>
      <c r="W49" s="33">
        <f t="shared" si="8"/>
      </c>
      <c r="X49" s="34">
        <f t="shared" si="10"/>
      </c>
    </row>
    <row r="50" spans="1:24" ht="15">
      <c r="A50" s="79">
        <v>36</v>
      </c>
      <c r="B50" s="80"/>
      <c r="C50" s="81"/>
      <c r="D50" s="82"/>
      <c r="E50" s="83"/>
      <c r="F50" s="84"/>
      <c r="G50" s="85"/>
      <c r="H50" s="189"/>
      <c r="I50" s="161"/>
      <c r="J50" s="84"/>
      <c r="K50" s="86"/>
      <c r="L50" s="87"/>
      <c r="M50" s="86"/>
      <c r="N50" s="189"/>
      <c r="O50" s="161"/>
      <c r="P50" s="189"/>
      <c r="Q50" s="166">
        <f t="shared" si="4"/>
      </c>
      <c r="R50" s="167">
        <f t="shared" si="5"/>
      </c>
      <c r="S50" s="167">
        <f t="shared" si="6"/>
      </c>
      <c r="T50" s="168">
        <f t="shared" si="7"/>
      </c>
      <c r="U50" s="23">
        <f t="shared" si="2"/>
      </c>
      <c r="V50" s="24">
        <f t="shared" si="3"/>
      </c>
      <c r="W50" s="25">
        <f t="shared" si="8"/>
      </c>
      <c r="X50" s="26">
        <f t="shared" si="10"/>
      </c>
    </row>
    <row r="51" spans="1:24" ht="15">
      <c r="A51" s="88">
        <v>37</v>
      </c>
      <c r="B51" s="89"/>
      <c r="C51" s="90"/>
      <c r="D51" s="91"/>
      <c r="E51" s="92"/>
      <c r="F51" s="93"/>
      <c r="G51" s="94"/>
      <c r="H51" s="190"/>
      <c r="I51" s="162"/>
      <c r="J51" s="93"/>
      <c r="K51" s="95"/>
      <c r="L51" s="96"/>
      <c r="M51" s="95"/>
      <c r="N51" s="190"/>
      <c r="O51" s="162"/>
      <c r="P51" s="190"/>
      <c r="Q51" s="169">
        <f t="shared" si="4"/>
      </c>
      <c r="R51" s="170">
        <f t="shared" si="5"/>
      </c>
      <c r="S51" s="170">
        <f t="shared" si="6"/>
      </c>
      <c r="T51" s="171">
        <f t="shared" si="7"/>
      </c>
      <c r="U51" s="27">
        <f t="shared" si="2"/>
      </c>
      <c r="V51" s="28">
        <f t="shared" si="3"/>
      </c>
      <c r="W51" s="29">
        <f t="shared" si="8"/>
      </c>
      <c r="X51" s="30">
        <f t="shared" si="10"/>
      </c>
    </row>
    <row r="52" spans="1:24" ht="15">
      <c r="A52" s="88">
        <v>38</v>
      </c>
      <c r="B52" s="89"/>
      <c r="C52" s="90"/>
      <c r="D52" s="91"/>
      <c r="E52" s="92"/>
      <c r="F52" s="93"/>
      <c r="G52" s="94"/>
      <c r="H52" s="190"/>
      <c r="I52" s="162"/>
      <c r="J52" s="93"/>
      <c r="K52" s="95"/>
      <c r="L52" s="96"/>
      <c r="M52" s="95"/>
      <c r="N52" s="190"/>
      <c r="O52" s="162"/>
      <c r="P52" s="190"/>
      <c r="Q52" s="169">
        <f t="shared" si="4"/>
      </c>
      <c r="R52" s="170">
        <f t="shared" si="5"/>
      </c>
      <c r="S52" s="170">
        <f t="shared" si="6"/>
      </c>
      <c r="T52" s="171">
        <f t="shared" si="7"/>
      </c>
      <c r="U52" s="27">
        <f t="shared" si="2"/>
      </c>
      <c r="V52" s="28">
        <f t="shared" si="3"/>
      </c>
      <c r="W52" s="29">
        <f t="shared" si="8"/>
      </c>
      <c r="X52" s="30">
        <f t="shared" si="10"/>
      </c>
    </row>
    <row r="53" spans="1:24" ht="15">
      <c r="A53" s="88">
        <v>39</v>
      </c>
      <c r="B53" s="89"/>
      <c r="C53" s="90"/>
      <c r="D53" s="91"/>
      <c r="E53" s="92"/>
      <c r="F53" s="93"/>
      <c r="G53" s="94"/>
      <c r="H53" s="190"/>
      <c r="I53" s="162"/>
      <c r="J53" s="93"/>
      <c r="K53" s="95"/>
      <c r="L53" s="96"/>
      <c r="M53" s="95"/>
      <c r="N53" s="190"/>
      <c r="O53" s="162"/>
      <c r="P53" s="190"/>
      <c r="Q53" s="169">
        <f t="shared" si="4"/>
      </c>
      <c r="R53" s="170">
        <f t="shared" si="5"/>
      </c>
      <c r="S53" s="170">
        <f t="shared" si="6"/>
      </c>
      <c r="T53" s="171">
        <f t="shared" si="7"/>
      </c>
      <c r="U53" s="27">
        <f t="shared" si="2"/>
      </c>
      <c r="V53" s="28">
        <f t="shared" si="3"/>
      </c>
      <c r="W53" s="29">
        <f t="shared" si="8"/>
      </c>
      <c r="X53" s="30">
        <f t="shared" si="10"/>
      </c>
    </row>
    <row r="54" spans="1:24" ht="15.75" thickBot="1">
      <c r="A54" s="97">
        <v>40</v>
      </c>
      <c r="B54" s="98"/>
      <c r="C54" s="99"/>
      <c r="D54" s="100"/>
      <c r="E54" s="101"/>
      <c r="F54" s="102"/>
      <c r="G54" s="103"/>
      <c r="H54" s="191"/>
      <c r="I54" s="163"/>
      <c r="J54" s="102"/>
      <c r="K54" s="104"/>
      <c r="L54" s="105"/>
      <c r="M54" s="104"/>
      <c r="N54" s="191"/>
      <c r="O54" s="163"/>
      <c r="P54" s="191"/>
      <c r="Q54" s="172">
        <f t="shared" si="4"/>
      </c>
      <c r="R54" s="173">
        <f t="shared" si="5"/>
      </c>
      <c r="S54" s="173">
        <f t="shared" si="6"/>
      </c>
      <c r="T54" s="174">
        <f t="shared" si="7"/>
      </c>
      <c r="U54" s="31">
        <f t="shared" si="2"/>
      </c>
      <c r="V54" s="32">
        <f t="shared" si="3"/>
      </c>
      <c r="W54" s="33">
        <f t="shared" si="8"/>
      </c>
      <c r="X54" s="34">
        <f t="shared" si="10"/>
      </c>
    </row>
    <row r="56" spans="2:4" ht="15">
      <c r="B56" s="9" t="s">
        <v>89</v>
      </c>
      <c r="D56" s="9" t="s">
        <v>85</v>
      </c>
    </row>
    <row r="57" spans="2:4" ht="15">
      <c r="B57" s="9">
        <v>1</v>
      </c>
      <c r="D57" s="9" t="s">
        <v>84</v>
      </c>
    </row>
    <row r="58" spans="2:4" ht="15">
      <c r="B58" s="9">
        <v>2</v>
      </c>
      <c r="D58" s="9" t="s">
        <v>86</v>
      </c>
    </row>
  </sheetData>
  <sheetProtection/>
  <mergeCells count="1">
    <mergeCell ref="Q13:T13"/>
  </mergeCells>
  <conditionalFormatting sqref="E15:P54">
    <cfRule type="expression" priority="11" dxfId="1" stopIfTrue="1">
      <formula>E15&gt;E$11</formula>
    </cfRule>
  </conditionalFormatting>
  <conditionalFormatting sqref="D6 E5 K1 N1">
    <cfRule type="containsBlanks" priority="6" dxfId="1" stopIfTrue="1">
      <formula>LEN(TRIM(D1))=0</formula>
    </cfRule>
  </conditionalFormatting>
  <conditionalFormatting sqref="C15:C54">
    <cfRule type="expression" priority="332" dxfId="1">
      <formula>AND(SUM($D15:$P15)&lt;&gt;0,$C15="")</formula>
    </cfRule>
  </conditionalFormatting>
  <conditionalFormatting sqref="D15:P54">
    <cfRule type="expression" priority="333" dxfId="1" stopIfTrue="1">
      <formula>AND($B15&lt;&gt;"",$C15="да",$D15="")</formula>
    </cfRule>
    <cfRule type="expression" priority="334" dxfId="0" stopIfTrue="1">
      <formula>AND(SUM($D15)=0,COUNTA($E15:$P15)&gt;0)</formula>
    </cfRule>
  </conditionalFormatting>
  <dataValidations count="5">
    <dataValidation errorStyle="warning" type="list" allowBlank="1" showInputMessage="1" showErrorMessage="1" sqref="C15:C54 Q15:T54">
      <formula1>"да,нет"</formula1>
    </dataValidation>
    <dataValidation type="list" allowBlank="1" showErrorMessage="1" promptTitle="Введите тип класса" prompt="общ - общеобразовательный класс;&#10;пил - пилотный класс по введению ФГОС ООО" sqref="D6">
      <formula1>$X$3:$X$4</formula1>
    </dataValidation>
    <dataValidation allowBlank="1" showInputMessage="1" showErrorMessage="1" prompt="Укажите наименование образовательной организации, например, СОШ №3" sqref="N1"/>
    <dataValidation allowBlank="1" showInputMessage="1" prompt="Укажите класс с литерой (если есть)" sqref="K1"/>
    <dataValidation type="whole" allowBlank="1" showInputMessage="1" showErrorMessage="1" sqref="E15:P54">
      <formula1>0</formula1>
      <formula2>E$11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view="pageBreakPreview" zoomScale="90" zoomScaleSheetLayoutView="90" zoomScalePageLayoutView="0" workbookViewId="0" topLeftCell="A1">
      <selection activeCell="B15" sqref="B15"/>
    </sheetView>
  </sheetViews>
  <sheetFormatPr defaultColWidth="9.140625" defaultRowHeight="15"/>
  <cols>
    <col min="1" max="1" width="4.7109375" style="9" customWidth="1"/>
    <col min="2" max="2" width="21.8515625" style="9" customWidth="1"/>
    <col min="3" max="3" width="8.28125" style="9" hidden="1" customWidth="1"/>
    <col min="4" max="4" width="7.57421875" style="9" customWidth="1"/>
    <col min="5" max="16" width="6.140625" style="9" customWidth="1"/>
    <col min="17" max="17" width="5.8515625" style="9" customWidth="1"/>
    <col min="18" max="18" width="12.57421875" style="9" bestFit="1" customWidth="1"/>
    <col min="19" max="19" width="12.00390625" style="9" bestFit="1" customWidth="1"/>
    <col min="20" max="20" width="12.8515625" style="9" bestFit="1" customWidth="1"/>
    <col min="21" max="21" width="6.00390625" style="9" customWidth="1"/>
    <col min="22" max="22" width="12.57421875" style="9" customWidth="1"/>
    <col min="23" max="23" width="17.7109375" style="9" customWidth="1"/>
    <col min="24" max="24" width="12.7109375" style="9" hidden="1" customWidth="1"/>
    <col min="25" max="16384" width="9.140625" style="9" customWidth="1"/>
  </cols>
  <sheetData>
    <row r="1" spans="1:23" ht="15">
      <c r="A1" s="39"/>
      <c r="B1" s="39"/>
      <c r="C1" s="39"/>
      <c r="D1" s="39"/>
      <c r="E1" s="39"/>
      <c r="F1" s="39"/>
      <c r="G1" s="39"/>
      <c r="H1" s="39"/>
      <c r="I1" s="39"/>
      <c r="J1" s="77" t="s">
        <v>112</v>
      </c>
      <c r="K1" s="109"/>
      <c r="L1" s="39" t="s">
        <v>16</v>
      </c>
      <c r="N1" s="110"/>
      <c r="W1" s="43" t="s">
        <v>0</v>
      </c>
    </row>
    <row r="2" spans="1:24" ht="15">
      <c r="A2" s="40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X2" s="9" t="s">
        <v>8</v>
      </c>
    </row>
    <row r="3" spans="1:24" ht="15">
      <c r="A3" s="39"/>
      <c r="B3" s="39"/>
      <c r="C3" s="41"/>
      <c r="D3" s="41" t="s">
        <v>5</v>
      </c>
      <c r="E3" s="42" t="s">
        <v>128</v>
      </c>
      <c r="F3" s="42"/>
      <c r="G3" s="42"/>
      <c r="H3" s="42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9" t="s">
        <v>24</v>
      </c>
    </row>
    <row r="4" spans="1:24" ht="15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9" t="s">
        <v>110</v>
      </c>
    </row>
    <row r="5" spans="1:22" ht="15">
      <c r="A5" s="57"/>
      <c r="B5" s="57"/>
      <c r="C5" s="57"/>
      <c r="D5" s="41" t="s">
        <v>111</v>
      </c>
      <c r="E5" s="108"/>
      <c r="F5" s="42"/>
      <c r="G5" s="42"/>
      <c r="H5" s="42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11" t="s">
        <v>14</v>
      </c>
      <c r="V5" s="11" t="s">
        <v>117</v>
      </c>
    </row>
    <row r="6" spans="1:22" ht="15">
      <c r="A6" s="12"/>
      <c r="B6" s="69" t="s">
        <v>8</v>
      </c>
      <c r="D6" s="108"/>
      <c r="E6" s="10"/>
      <c r="F6" s="10"/>
      <c r="U6" s="13"/>
      <c r="V6" s="13"/>
    </row>
    <row r="7" spans="1:22" ht="15">
      <c r="A7" s="14"/>
      <c r="B7" s="9" t="s">
        <v>11</v>
      </c>
      <c r="U7" s="15">
        <v>16</v>
      </c>
      <c r="V7" s="13" t="s">
        <v>113</v>
      </c>
    </row>
    <row r="8" spans="1:22" ht="15">
      <c r="A8" s="14"/>
      <c r="B8" s="9" t="s">
        <v>15</v>
      </c>
      <c r="U8" s="15">
        <v>12</v>
      </c>
      <c r="V8" s="13" t="s">
        <v>114</v>
      </c>
    </row>
    <row r="9" spans="1:22" ht="15">
      <c r="A9" s="14"/>
      <c r="B9" s="16" t="s">
        <v>12</v>
      </c>
      <c r="U9" s="15">
        <v>6</v>
      </c>
      <c r="V9" s="13" t="s">
        <v>115</v>
      </c>
    </row>
    <row r="10" spans="1:24" ht="15.75" thickBot="1">
      <c r="A10" s="14"/>
      <c r="B10" s="9" t="s">
        <v>79</v>
      </c>
      <c r="U10" s="15">
        <v>0</v>
      </c>
      <c r="V10" s="13" t="s">
        <v>116</v>
      </c>
      <c r="W10" s="17"/>
      <c r="X10" s="17"/>
    </row>
    <row r="11" spans="1:24" ht="15">
      <c r="A11" s="12"/>
      <c r="B11" s="13"/>
      <c r="C11" s="13"/>
      <c r="D11" s="176" t="s">
        <v>13</v>
      </c>
      <c r="E11" s="181">
        <v>1</v>
      </c>
      <c r="F11" s="182">
        <v>1</v>
      </c>
      <c r="G11" s="182">
        <v>1</v>
      </c>
      <c r="H11" s="183">
        <v>2</v>
      </c>
      <c r="I11" s="194">
        <v>1</v>
      </c>
      <c r="J11" s="195">
        <v>2</v>
      </c>
      <c r="K11" s="196">
        <v>1</v>
      </c>
      <c r="L11" s="181">
        <v>2</v>
      </c>
      <c r="M11" s="197">
        <v>1</v>
      </c>
      <c r="N11" s="183">
        <v>1</v>
      </c>
      <c r="O11" s="198">
        <v>1</v>
      </c>
      <c r="P11" s="201">
        <v>3</v>
      </c>
      <c r="Q11" s="158"/>
      <c r="R11" s="158"/>
      <c r="S11" s="158"/>
      <c r="T11" s="158"/>
      <c r="W11" s="17"/>
      <c r="X11" s="18" t="s">
        <v>17</v>
      </c>
    </row>
    <row r="12" spans="1:24" ht="15.75" thickBot="1">
      <c r="A12" s="12"/>
      <c r="B12" s="13"/>
      <c r="C12" s="13"/>
      <c r="D12" s="176" t="s">
        <v>94</v>
      </c>
      <c r="E12" s="184">
        <f>IF(COUNTIF($D$15:$D$54,"&gt;0")=0,"",_xlfn.SUMIFS(E$15:E$54,$D$15:$D$54,"&gt;0")/COUNTIF($D$15:$D$54,"&gt;0"))</f>
      </c>
      <c r="F12" s="63">
        <f aca="true" t="shared" si="0" ref="F12:P12">IF(COUNTIF($D$15:$D$54,"&gt;0")=0,"",_xlfn.SUMIFS(F$15:F$54,$D$15:$D$54,"&gt;0")/COUNTIF($D$15:$D$54,"&gt;0"))</f>
      </c>
      <c r="G12" s="63">
        <f t="shared" si="0"/>
      </c>
      <c r="H12" s="185">
        <f t="shared" si="0"/>
      </c>
      <c r="I12" s="179">
        <f t="shared" si="0"/>
      </c>
      <c r="J12" s="63">
        <f t="shared" si="0"/>
      </c>
      <c r="K12" s="192">
        <f t="shared" si="0"/>
      </c>
      <c r="L12" s="184">
        <f t="shared" si="0"/>
      </c>
      <c r="M12" s="192">
        <f t="shared" si="0"/>
      </c>
      <c r="N12" s="185">
        <f t="shared" si="0"/>
      </c>
      <c r="O12" s="199">
        <f t="shared" si="0"/>
      </c>
      <c r="P12" s="185">
        <f t="shared" si="0"/>
      </c>
      <c r="Q12" s="159"/>
      <c r="R12" s="159"/>
      <c r="S12" s="159"/>
      <c r="T12" s="159"/>
      <c r="W12" s="17"/>
      <c r="X12" s="18"/>
    </row>
    <row r="13" spans="1:24" ht="15.75" thickBot="1">
      <c r="A13" s="12"/>
      <c r="B13" s="65"/>
      <c r="C13" s="65"/>
      <c r="D13" s="177" t="s">
        <v>95</v>
      </c>
      <c r="E13" s="186">
        <f>IF(COUNTIF($D$15:$D$54,"&gt;0")=0,"",E12/E11)</f>
      </c>
      <c r="F13" s="64">
        <f aca="true" t="shared" si="1" ref="F13:K13">IF(COUNTIF($D$15:$D$54,"&gt;0")=0,"",F12/F11)</f>
      </c>
      <c r="G13" s="64">
        <f t="shared" si="1"/>
      </c>
      <c r="H13" s="187">
        <f t="shared" si="1"/>
      </c>
      <c r="I13" s="180">
        <f t="shared" si="1"/>
      </c>
      <c r="J13" s="64">
        <f t="shared" si="1"/>
      </c>
      <c r="K13" s="193">
        <f t="shared" si="1"/>
      </c>
      <c r="L13" s="186">
        <f>IF(COUNTIF($D$15:$D$54,"&gt;0")=0,"",L12/L11)</f>
      </c>
      <c r="M13" s="193">
        <f>IF(COUNTIF($D$15:$D$54,"&gt;0")=0,"",M12/M11)</f>
      </c>
      <c r="N13" s="187">
        <f>IF(COUNTIF($D$15:$D$54,"&gt;0")=0,"",N12/N11)</f>
      </c>
      <c r="O13" s="200">
        <f>IF(COUNTIF($D$15:$D$54,"&gt;0")=0,"",O12/O11)</f>
      </c>
      <c r="P13" s="187">
        <f>IF(COUNTIF($D$15:$D$54,"&gt;0")=0,"",P12/P11)</f>
      </c>
      <c r="Q13" s="271" t="s">
        <v>106</v>
      </c>
      <c r="R13" s="271"/>
      <c r="S13" s="271"/>
      <c r="T13" s="272"/>
      <c r="W13" s="17"/>
      <c r="X13" s="18"/>
    </row>
    <row r="14" spans="1:24" ht="60.75" thickBot="1">
      <c r="A14" s="66" t="s">
        <v>1</v>
      </c>
      <c r="B14" s="67" t="s">
        <v>2</v>
      </c>
      <c r="C14" s="68" t="s">
        <v>10</v>
      </c>
      <c r="D14" s="178" t="s">
        <v>3</v>
      </c>
      <c r="E14" s="58">
        <v>1</v>
      </c>
      <c r="F14" s="59">
        <v>2</v>
      </c>
      <c r="G14" s="60">
        <v>3</v>
      </c>
      <c r="H14" s="188">
        <v>4</v>
      </c>
      <c r="I14" s="160">
        <v>5</v>
      </c>
      <c r="J14" s="175">
        <v>6</v>
      </c>
      <c r="K14" s="61">
        <v>7</v>
      </c>
      <c r="L14" s="62">
        <v>8</v>
      </c>
      <c r="M14" s="61">
        <v>9</v>
      </c>
      <c r="N14" s="188">
        <v>10</v>
      </c>
      <c r="O14" s="160">
        <v>11</v>
      </c>
      <c r="P14" s="188">
        <v>12</v>
      </c>
      <c r="Q14" s="19" t="s">
        <v>105</v>
      </c>
      <c r="R14" s="164" t="s">
        <v>107</v>
      </c>
      <c r="S14" s="164" t="s">
        <v>108</v>
      </c>
      <c r="T14" s="165" t="s">
        <v>109</v>
      </c>
      <c r="U14" s="19" t="s">
        <v>4</v>
      </c>
      <c r="V14" s="20" t="s">
        <v>117</v>
      </c>
      <c r="W14" s="21" t="s">
        <v>88</v>
      </c>
      <c r="X14" s="22" t="s">
        <v>87</v>
      </c>
    </row>
    <row r="15" spans="1:24" ht="15">
      <c r="A15" s="79">
        <v>1</v>
      </c>
      <c r="B15" s="80"/>
      <c r="C15" s="81"/>
      <c r="D15" s="82"/>
      <c r="E15" s="83"/>
      <c r="F15" s="84"/>
      <c r="G15" s="85"/>
      <c r="H15" s="189"/>
      <c r="I15" s="161"/>
      <c r="J15" s="84"/>
      <c r="K15" s="86"/>
      <c r="L15" s="87"/>
      <c r="M15" s="86"/>
      <c r="N15" s="189"/>
      <c r="O15" s="161"/>
      <c r="P15" s="189"/>
      <c r="Q15" s="166">
        <f>IF(SUM($D15)&gt;0,IF(SUM(E15:H15)&gt;=SUM(E$11:H$11)/2,"да","нет"),"")</f>
      </c>
      <c r="R15" s="167">
        <f>IF(SUM($D15)&gt;0,IF(SUM(I15:K15)&gt;=SUM(I$11:K$11)/2,"да","нет"),"")</f>
      </c>
      <c r="S15" s="167">
        <f>IF(SUM($D15)&gt;0,IF(SUM(L15:N15)&gt;=SUM(L$11:N$11)/2,"да","нет"),"")</f>
      </c>
      <c r="T15" s="168">
        <f>IF(SUM($D15)&gt;0,IF(SUM(O15:P15)&gt;=SUM(O$11:P$11)/2,"да","нет"),"")</f>
      </c>
      <c r="U15" s="23">
        <f aca="true" t="shared" si="2" ref="U15:U54">IF(SUM(D15)&gt;0,SUM(E15:P15),"")</f>
      </c>
      <c r="V15" s="24">
        <f aca="true" t="shared" si="3" ref="V15:V54">IF(SUM(D15)&gt;0,IF(U15&gt;=$U$7,$V$7,IF(U15&gt;=$U$8,$V$8,IF(U15&gt;=$U$9,$V$9,$V$10))),"")</f>
      </c>
      <c r="W15" s="25">
        <f>IF(B15="","",IF(AND(SUM($D15)=0,COUNTA($E15:$P15)&gt;0),$D$57,IF(OR(E15&gt;E$11,F15&gt;F$11,G15&gt;G$11,H15&gt;H$11,I15&gt;I$11,J15&gt;J$11,K15&gt;K$11,L15&gt;L$11,M15&gt;M$11,N15&gt;N$11,O15&gt;O$11,P15&gt;P$11),$D$58,"нет")))</f>
      </c>
      <c r="X15" s="26">
        <f>IF(W15="","",IF(W15="нет",0,1))</f>
      </c>
    </row>
    <row r="16" spans="1:24" ht="15">
      <c r="A16" s="88">
        <v>2</v>
      </c>
      <c r="B16" s="89"/>
      <c r="C16" s="90"/>
      <c r="D16" s="91"/>
      <c r="E16" s="92"/>
      <c r="F16" s="93"/>
      <c r="G16" s="94"/>
      <c r="H16" s="190"/>
      <c r="I16" s="162"/>
      <c r="J16" s="93"/>
      <c r="K16" s="95"/>
      <c r="L16" s="96"/>
      <c r="M16" s="95"/>
      <c r="N16" s="190"/>
      <c r="O16" s="162"/>
      <c r="P16" s="190"/>
      <c r="Q16" s="169">
        <f aca="true" t="shared" si="4" ref="Q16:Q54">IF(SUM($D16)&gt;0,IF(SUM(E16:H16)&gt;=SUM(E$11:H$11)/2,"да","нет"),"")</f>
      </c>
      <c r="R16" s="170">
        <f aca="true" t="shared" si="5" ref="R16:R54">IF(SUM($D16)&gt;0,IF(SUM(I16:K16)&gt;=SUM(I$11:K$11)/2,"да","нет"),"")</f>
      </c>
      <c r="S16" s="170">
        <f aca="true" t="shared" si="6" ref="S16:S54">IF(SUM($D16)&gt;0,IF(SUM(L16:N16)&gt;=SUM(L$11:N$11)/2,"да","нет"),"")</f>
      </c>
      <c r="T16" s="171">
        <f aca="true" t="shared" si="7" ref="T16:T54">IF(SUM($D16)&gt;0,IF(SUM(O16:P16)&gt;=SUM(O$11:P$11)/2,"да","нет"),"")</f>
      </c>
      <c r="U16" s="27">
        <f t="shared" si="2"/>
      </c>
      <c r="V16" s="28">
        <f t="shared" si="3"/>
      </c>
      <c r="W16" s="29">
        <f aca="true" t="shared" si="8" ref="W16:W54">IF(B16="","",IF(AND(SUM($D16)=0,COUNTA($E16:$P16)&gt;0),$D$57,IF(OR(E16&gt;E$11,F16&gt;F$11,G16&gt;G$11,H16&gt;H$11,I16&gt;I$11,J16&gt;J$11,K16&gt;K$11,L16&gt;L$11,M16&gt;M$11,N16&gt;N$11,O16&gt;O$11,P16&gt;P$11),$D$58,"нет")))</f>
      </c>
      <c r="X16" s="30">
        <f aca="true" t="shared" si="9" ref="X16:X39">IF(W16="","",IF(W16="нет",0,1))</f>
      </c>
    </row>
    <row r="17" spans="1:24" ht="15">
      <c r="A17" s="88">
        <v>3</v>
      </c>
      <c r="B17" s="89"/>
      <c r="C17" s="90"/>
      <c r="D17" s="91"/>
      <c r="E17" s="92"/>
      <c r="F17" s="93"/>
      <c r="G17" s="94"/>
      <c r="H17" s="190"/>
      <c r="I17" s="162"/>
      <c r="J17" s="93"/>
      <c r="K17" s="95"/>
      <c r="L17" s="96"/>
      <c r="M17" s="95"/>
      <c r="N17" s="190"/>
      <c r="O17" s="162"/>
      <c r="P17" s="190"/>
      <c r="Q17" s="169">
        <f t="shared" si="4"/>
      </c>
      <c r="R17" s="170">
        <f t="shared" si="5"/>
      </c>
      <c r="S17" s="170">
        <f t="shared" si="6"/>
      </c>
      <c r="T17" s="171">
        <f t="shared" si="7"/>
      </c>
      <c r="U17" s="27">
        <f t="shared" si="2"/>
      </c>
      <c r="V17" s="28">
        <f t="shared" si="3"/>
      </c>
      <c r="W17" s="29">
        <f t="shared" si="8"/>
      </c>
      <c r="X17" s="30">
        <f t="shared" si="9"/>
      </c>
    </row>
    <row r="18" spans="1:24" ht="15">
      <c r="A18" s="88">
        <v>4</v>
      </c>
      <c r="B18" s="89"/>
      <c r="C18" s="90"/>
      <c r="D18" s="91"/>
      <c r="E18" s="92"/>
      <c r="F18" s="93"/>
      <c r="G18" s="94"/>
      <c r="H18" s="190"/>
      <c r="I18" s="162"/>
      <c r="J18" s="93"/>
      <c r="K18" s="95"/>
      <c r="L18" s="96"/>
      <c r="M18" s="95"/>
      <c r="N18" s="190"/>
      <c r="O18" s="162"/>
      <c r="P18" s="190"/>
      <c r="Q18" s="169">
        <f t="shared" si="4"/>
      </c>
      <c r="R18" s="170">
        <f t="shared" si="5"/>
      </c>
      <c r="S18" s="170">
        <f t="shared" si="6"/>
      </c>
      <c r="T18" s="171">
        <f t="shared" si="7"/>
      </c>
      <c r="U18" s="27">
        <f t="shared" si="2"/>
      </c>
      <c r="V18" s="28">
        <f t="shared" si="3"/>
      </c>
      <c r="W18" s="29">
        <f t="shared" si="8"/>
      </c>
      <c r="X18" s="30">
        <f t="shared" si="9"/>
      </c>
    </row>
    <row r="19" spans="1:24" ht="15.75" thickBot="1">
      <c r="A19" s="97">
        <v>5</v>
      </c>
      <c r="B19" s="98"/>
      <c r="C19" s="99"/>
      <c r="D19" s="100"/>
      <c r="E19" s="101"/>
      <c r="F19" s="102"/>
      <c r="G19" s="103"/>
      <c r="H19" s="191"/>
      <c r="I19" s="163"/>
      <c r="J19" s="102"/>
      <c r="K19" s="104"/>
      <c r="L19" s="105"/>
      <c r="M19" s="104"/>
      <c r="N19" s="191"/>
      <c r="O19" s="163"/>
      <c r="P19" s="191"/>
      <c r="Q19" s="172">
        <f t="shared" si="4"/>
      </c>
      <c r="R19" s="173">
        <f t="shared" si="5"/>
      </c>
      <c r="S19" s="173">
        <f t="shared" si="6"/>
      </c>
      <c r="T19" s="174">
        <f t="shared" si="7"/>
      </c>
      <c r="U19" s="31">
        <f t="shared" si="2"/>
      </c>
      <c r="V19" s="32">
        <f t="shared" si="3"/>
      </c>
      <c r="W19" s="33">
        <f t="shared" si="8"/>
      </c>
      <c r="X19" s="34">
        <f t="shared" si="9"/>
      </c>
    </row>
    <row r="20" spans="1:24" ht="15">
      <c r="A20" s="106">
        <v>6</v>
      </c>
      <c r="B20" s="80"/>
      <c r="C20" s="81"/>
      <c r="D20" s="82"/>
      <c r="E20" s="83"/>
      <c r="F20" s="84"/>
      <c r="G20" s="85"/>
      <c r="H20" s="189"/>
      <c r="I20" s="161"/>
      <c r="J20" s="84"/>
      <c r="K20" s="86"/>
      <c r="L20" s="87"/>
      <c r="M20" s="86"/>
      <c r="N20" s="189"/>
      <c r="O20" s="161"/>
      <c r="P20" s="189"/>
      <c r="Q20" s="166">
        <f t="shared" si="4"/>
      </c>
      <c r="R20" s="167">
        <f t="shared" si="5"/>
      </c>
      <c r="S20" s="167">
        <f t="shared" si="6"/>
      </c>
      <c r="T20" s="168">
        <f t="shared" si="7"/>
      </c>
      <c r="U20" s="35">
        <f t="shared" si="2"/>
      </c>
      <c r="V20" s="36">
        <f t="shared" si="3"/>
      </c>
      <c r="W20" s="25">
        <f t="shared" si="8"/>
      </c>
      <c r="X20" s="26">
        <f t="shared" si="9"/>
      </c>
    </row>
    <row r="21" spans="1:24" ht="15">
      <c r="A21" s="88">
        <v>7</v>
      </c>
      <c r="B21" s="89"/>
      <c r="C21" s="90"/>
      <c r="D21" s="91"/>
      <c r="E21" s="92"/>
      <c r="F21" s="93"/>
      <c r="G21" s="94"/>
      <c r="H21" s="190"/>
      <c r="I21" s="162"/>
      <c r="J21" s="93"/>
      <c r="K21" s="95"/>
      <c r="L21" s="96"/>
      <c r="M21" s="95"/>
      <c r="N21" s="190"/>
      <c r="O21" s="162"/>
      <c r="P21" s="190"/>
      <c r="Q21" s="169">
        <f t="shared" si="4"/>
      </c>
      <c r="R21" s="170">
        <f t="shared" si="5"/>
      </c>
      <c r="S21" s="170">
        <f t="shared" si="6"/>
      </c>
      <c r="T21" s="171">
        <f t="shared" si="7"/>
      </c>
      <c r="U21" s="27">
        <f t="shared" si="2"/>
      </c>
      <c r="V21" s="28">
        <f t="shared" si="3"/>
      </c>
      <c r="W21" s="29">
        <f t="shared" si="8"/>
      </c>
      <c r="X21" s="30">
        <f t="shared" si="9"/>
      </c>
    </row>
    <row r="22" spans="1:24" ht="15">
      <c r="A22" s="88">
        <v>8</v>
      </c>
      <c r="B22" s="89"/>
      <c r="C22" s="90"/>
      <c r="D22" s="91"/>
      <c r="E22" s="92"/>
      <c r="F22" s="93"/>
      <c r="G22" s="94"/>
      <c r="H22" s="190"/>
      <c r="I22" s="162"/>
      <c r="J22" s="93"/>
      <c r="K22" s="95"/>
      <c r="L22" s="96"/>
      <c r="M22" s="95"/>
      <c r="N22" s="190"/>
      <c r="O22" s="162"/>
      <c r="P22" s="190"/>
      <c r="Q22" s="169">
        <f t="shared" si="4"/>
      </c>
      <c r="R22" s="170">
        <f t="shared" si="5"/>
      </c>
      <c r="S22" s="170">
        <f t="shared" si="6"/>
      </c>
      <c r="T22" s="171">
        <f t="shared" si="7"/>
      </c>
      <c r="U22" s="27">
        <f t="shared" si="2"/>
      </c>
      <c r="V22" s="28">
        <f t="shared" si="3"/>
      </c>
      <c r="W22" s="29">
        <f t="shared" si="8"/>
      </c>
      <c r="X22" s="30">
        <f t="shared" si="9"/>
      </c>
    </row>
    <row r="23" spans="1:24" ht="15">
      <c r="A23" s="88">
        <v>9</v>
      </c>
      <c r="B23" s="89"/>
      <c r="C23" s="90"/>
      <c r="D23" s="91"/>
      <c r="E23" s="92"/>
      <c r="F23" s="93"/>
      <c r="G23" s="94"/>
      <c r="H23" s="190"/>
      <c r="I23" s="162"/>
      <c r="J23" s="93"/>
      <c r="K23" s="95"/>
      <c r="L23" s="96"/>
      <c r="M23" s="95"/>
      <c r="N23" s="190"/>
      <c r="O23" s="162"/>
      <c r="P23" s="190"/>
      <c r="Q23" s="169">
        <f t="shared" si="4"/>
      </c>
      <c r="R23" s="170">
        <f t="shared" si="5"/>
      </c>
      <c r="S23" s="170">
        <f t="shared" si="6"/>
      </c>
      <c r="T23" s="171">
        <f t="shared" si="7"/>
      </c>
      <c r="U23" s="27">
        <f t="shared" si="2"/>
      </c>
      <c r="V23" s="28">
        <f t="shared" si="3"/>
      </c>
      <c r="W23" s="29">
        <f t="shared" si="8"/>
      </c>
      <c r="X23" s="30">
        <f t="shared" si="9"/>
      </c>
    </row>
    <row r="24" spans="1:24" ht="15.75" thickBot="1">
      <c r="A24" s="107">
        <v>10</v>
      </c>
      <c r="B24" s="98"/>
      <c r="C24" s="99"/>
      <c r="D24" s="100"/>
      <c r="E24" s="101"/>
      <c r="F24" s="102"/>
      <c r="G24" s="103"/>
      <c r="H24" s="191"/>
      <c r="I24" s="163"/>
      <c r="J24" s="102"/>
      <c r="K24" s="104"/>
      <c r="L24" s="105"/>
      <c r="M24" s="104"/>
      <c r="N24" s="191"/>
      <c r="O24" s="163"/>
      <c r="P24" s="191"/>
      <c r="Q24" s="172">
        <f t="shared" si="4"/>
      </c>
      <c r="R24" s="173">
        <f t="shared" si="5"/>
      </c>
      <c r="S24" s="173">
        <f t="shared" si="6"/>
      </c>
      <c r="T24" s="174">
        <f t="shared" si="7"/>
      </c>
      <c r="U24" s="37">
        <f t="shared" si="2"/>
      </c>
      <c r="V24" s="38">
        <f t="shared" si="3"/>
      </c>
      <c r="W24" s="33">
        <f t="shared" si="8"/>
      </c>
      <c r="X24" s="34">
        <f t="shared" si="9"/>
      </c>
    </row>
    <row r="25" spans="1:24" ht="15">
      <c r="A25" s="79">
        <v>11</v>
      </c>
      <c r="B25" s="80"/>
      <c r="C25" s="81"/>
      <c r="D25" s="82"/>
      <c r="E25" s="83"/>
      <c r="F25" s="84"/>
      <c r="G25" s="85"/>
      <c r="H25" s="189"/>
      <c r="I25" s="161"/>
      <c r="J25" s="84"/>
      <c r="K25" s="86"/>
      <c r="L25" s="87"/>
      <c r="M25" s="86"/>
      <c r="N25" s="189"/>
      <c r="O25" s="161"/>
      <c r="P25" s="189"/>
      <c r="Q25" s="166">
        <f t="shared" si="4"/>
      </c>
      <c r="R25" s="167">
        <f t="shared" si="5"/>
      </c>
      <c r="S25" s="167">
        <f t="shared" si="6"/>
      </c>
      <c r="T25" s="168">
        <f t="shared" si="7"/>
      </c>
      <c r="U25" s="23">
        <f t="shared" si="2"/>
      </c>
      <c r="V25" s="24">
        <f t="shared" si="3"/>
      </c>
      <c r="W25" s="25">
        <f t="shared" si="8"/>
      </c>
      <c r="X25" s="26">
        <f t="shared" si="9"/>
      </c>
    </row>
    <row r="26" spans="1:24" ht="15">
      <c r="A26" s="88">
        <v>12</v>
      </c>
      <c r="B26" s="89"/>
      <c r="C26" s="90"/>
      <c r="D26" s="91"/>
      <c r="E26" s="92"/>
      <c r="F26" s="93"/>
      <c r="G26" s="94"/>
      <c r="H26" s="190"/>
      <c r="I26" s="162"/>
      <c r="J26" s="93"/>
      <c r="K26" s="95"/>
      <c r="L26" s="96"/>
      <c r="M26" s="95"/>
      <c r="N26" s="190"/>
      <c r="O26" s="162"/>
      <c r="P26" s="190"/>
      <c r="Q26" s="169">
        <f t="shared" si="4"/>
      </c>
      <c r="R26" s="170">
        <f t="shared" si="5"/>
      </c>
      <c r="S26" s="170">
        <f t="shared" si="6"/>
      </c>
      <c r="T26" s="171">
        <f t="shared" si="7"/>
      </c>
      <c r="U26" s="27">
        <f t="shared" si="2"/>
      </c>
      <c r="V26" s="28">
        <f t="shared" si="3"/>
      </c>
      <c r="W26" s="29">
        <f t="shared" si="8"/>
      </c>
      <c r="X26" s="30">
        <f t="shared" si="9"/>
      </c>
    </row>
    <row r="27" spans="1:24" ht="15">
      <c r="A27" s="88">
        <v>13</v>
      </c>
      <c r="B27" s="89"/>
      <c r="C27" s="90"/>
      <c r="D27" s="91"/>
      <c r="E27" s="92"/>
      <c r="F27" s="93"/>
      <c r="G27" s="94"/>
      <c r="H27" s="190"/>
      <c r="I27" s="162"/>
      <c r="J27" s="93"/>
      <c r="K27" s="95"/>
      <c r="L27" s="96"/>
      <c r="M27" s="95"/>
      <c r="N27" s="190"/>
      <c r="O27" s="162"/>
      <c r="P27" s="190"/>
      <c r="Q27" s="169">
        <f t="shared" si="4"/>
      </c>
      <c r="R27" s="170">
        <f t="shared" si="5"/>
      </c>
      <c r="S27" s="170">
        <f t="shared" si="6"/>
      </c>
      <c r="T27" s="171">
        <f t="shared" si="7"/>
      </c>
      <c r="U27" s="27">
        <f t="shared" si="2"/>
      </c>
      <c r="V27" s="28">
        <f t="shared" si="3"/>
      </c>
      <c r="W27" s="29">
        <f t="shared" si="8"/>
      </c>
      <c r="X27" s="30">
        <f t="shared" si="9"/>
      </c>
    </row>
    <row r="28" spans="1:24" ht="15">
      <c r="A28" s="88">
        <v>14</v>
      </c>
      <c r="B28" s="89"/>
      <c r="C28" s="90"/>
      <c r="D28" s="91"/>
      <c r="E28" s="92"/>
      <c r="F28" s="93"/>
      <c r="G28" s="94"/>
      <c r="H28" s="190"/>
      <c r="I28" s="162"/>
      <c r="J28" s="93"/>
      <c r="K28" s="95"/>
      <c r="L28" s="96"/>
      <c r="M28" s="95"/>
      <c r="N28" s="190"/>
      <c r="O28" s="162"/>
      <c r="P28" s="190"/>
      <c r="Q28" s="169">
        <f t="shared" si="4"/>
      </c>
      <c r="R28" s="170">
        <f t="shared" si="5"/>
      </c>
      <c r="S28" s="170">
        <f t="shared" si="6"/>
      </c>
      <c r="T28" s="171">
        <f t="shared" si="7"/>
      </c>
      <c r="U28" s="27">
        <f t="shared" si="2"/>
      </c>
      <c r="V28" s="28">
        <f t="shared" si="3"/>
      </c>
      <c r="W28" s="29">
        <f t="shared" si="8"/>
      </c>
      <c r="X28" s="30">
        <f t="shared" si="9"/>
      </c>
    </row>
    <row r="29" spans="1:24" ht="15.75" thickBot="1">
      <c r="A29" s="97">
        <v>15</v>
      </c>
      <c r="B29" s="98"/>
      <c r="C29" s="99"/>
      <c r="D29" s="100"/>
      <c r="E29" s="101"/>
      <c r="F29" s="102"/>
      <c r="G29" s="103"/>
      <c r="H29" s="191"/>
      <c r="I29" s="163"/>
      <c r="J29" s="102"/>
      <c r="K29" s="104"/>
      <c r="L29" s="105"/>
      <c r="M29" s="104"/>
      <c r="N29" s="191"/>
      <c r="O29" s="163"/>
      <c r="P29" s="191"/>
      <c r="Q29" s="172">
        <f t="shared" si="4"/>
      </c>
      <c r="R29" s="173">
        <f t="shared" si="5"/>
      </c>
      <c r="S29" s="173">
        <f t="shared" si="6"/>
      </c>
      <c r="T29" s="174">
        <f t="shared" si="7"/>
      </c>
      <c r="U29" s="31">
        <f t="shared" si="2"/>
      </c>
      <c r="V29" s="32">
        <f t="shared" si="3"/>
      </c>
      <c r="W29" s="33">
        <f t="shared" si="8"/>
      </c>
      <c r="X29" s="34">
        <f t="shared" si="9"/>
      </c>
    </row>
    <row r="30" spans="1:24" ht="15">
      <c r="A30" s="106">
        <v>16</v>
      </c>
      <c r="B30" s="80"/>
      <c r="C30" s="81"/>
      <c r="D30" s="82"/>
      <c r="E30" s="83"/>
      <c r="F30" s="84"/>
      <c r="G30" s="85"/>
      <c r="H30" s="189"/>
      <c r="I30" s="161"/>
      <c r="J30" s="84"/>
      <c r="K30" s="86"/>
      <c r="L30" s="87"/>
      <c r="M30" s="86"/>
      <c r="N30" s="189"/>
      <c r="O30" s="161"/>
      <c r="P30" s="189"/>
      <c r="Q30" s="166">
        <f t="shared" si="4"/>
      </c>
      <c r="R30" s="167">
        <f t="shared" si="5"/>
      </c>
      <c r="S30" s="167">
        <f t="shared" si="6"/>
      </c>
      <c r="T30" s="168">
        <f t="shared" si="7"/>
      </c>
      <c r="U30" s="35">
        <f t="shared" si="2"/>
      </c>
      <c r="V30" s="36">
        <f t="shared" si="3"/>
      </c>
      <c r="W30" s="25">
        <f t="shared" si="8"/>
      </c>
      <c r="X30" s="26">
        <f t="shared" si="9"/>
      </c>
    </row>
    <row r="31" spans="1:24" ht="15">
      <c r="A31" s="88">
        <v>17</v>
      </c>
      <c r="B31" s="89"/>
      <c r="C31" s="90"/>
      <c r="D31" s="91"/>
      <c r="E31" s="92"/>
      <c r="F31" s="93"/>
      <c r="G31" s="94"/>
      <c r="H31" s="190"/>
      <c r="I31" s="162"/>
      <c r="J31" s="93"/>
      <c r="K31" s="95"/>
      <c r="L31" s="96"/>
      <c r="M31" s="95"/>
      <c r="N31" s="190"/>
      <c r="O31" s="162"/>
      <c r="P31" s="190"/>
      <c r="Q31" s="169">
        <f t="shared" si="4"/>
      </c>
      <c r="R31" s="170">
        <f t="shared" si="5"/>
      </c>
      <c r="S31" s="170">
        <f t="shared" si="6"/>
      </c>
      <c r="T31" s="171">
        <f t="shared" si="7"/>
      </c>
      <c r="U31" s="27">
        <f t="shared" si="2"/>
      </c>
      <c r="V31" s="28">
        <f t="shared" si="3"/>
      </c>
      <c r="W31" s="29">
        <f t="shared" si="8"/>
      </c>
      <c r="X31" s="30">
        <f t="shared" si="9"/>
      </c>
    </row>
    <row r="32" spans="1:24" ht="15">
      <c r="A32" s="88">
        <v>18</v>
      </c>
      <c r="B32" s="89"/>
      <c r="C32" s="90"/>
      <c r="D32" s="91"/>
      <c r="E32" s="92"/>
      <c r="F32" s="93"/>
      <c r="G32" s="94"/>
      <c r="H32" s="190"/>
      <c r="I32" s="162"/>
      <c r="J32" s="93"/>
      <c r="K32" s="95"/>
      <c r="L32" s="96"/>
      <c r="M32" s="95"/>
      <c r="N32" s="190"/>
      <c r="O32" s="162"/>
      <c r="P32" s="190"/>
      <c r="Q32" s="169">
        <f t="shared" si="4"/>
      </c>
      <c r="R32" s="170">
        <f t="shared" si="5"/>
      </c>
      <c r="S32" s="170">
        <f t="shared" si="6"/>
      </c>
      <c r="T32" s="171">
        <f t="shared" si="7"/>
      </c>
      <c r="U32" s="27">
        <f t="shared" si="2"/>
      </c>
      <c r="V32" s="28">
        <f t="shared" si="3"/>
      </c>
      <c r="W32" s="29">
        <f t="shared" si="8"/>
      </c>
      <c r="X32" s="30">
        <f t="shared" si="9"/>
      </c>
    </row>
    <row r="33" spans="1:24" ht="15">
      <c r="A33" s="88">
        <v>19</v>
      </c>
      <c r="B33" s="89"/>
      <c r="C33" s="90"/>
      <c r="D33" s="91"/>
      <c r="E33" s="92"/>
      <c r="F33" s="93"/>
      <c r="G33" s="94"/>
      <c r="H33" s="190"/>
      <c r="I33" s="162"/>
      <c r="J33" s="93"/>
      <c r="K33" s="95"/>
      <c r="L33" s="96"/>
      <c r="M33" s="95"/>
      <c r="N33" s="190"/>
      <c r="O33" s="162"/>
      <c r="P33" s="190"/>
      <c r="Q33" s="169">
        <f t="shared" si="4"/>
      </c>
      <c r="R33" s="170">
        <f t="shared" si="5"/>
      </c>
      <c r="S33" s="170">
        <f t="shared" si="6"/>
      </c>
      <c r="T33" s="171">
        <f t="shared" si="7"/>
      </c>
      <c r="U33" s="27">
        <f t="shared" si="2"/>
      </c>
      <c r="V33" s="28">
        <f t="shared" si="3"/>
      </c>
      <c r="W33" s="29">
        <f t="shared" si="8"/>
      </c>
      <c r="X33" s="30">
        <f t="shared" si="9"/>
      </c>
    </row>
    <row r="34" spans="1:24" ht="15.75" thickBot="1">
      <c r="A34" s="107">
        <v>20</v>
      </c>
      <c r="B34" s="98"/>
      <c r="C34" s="99"/>
      <c r="D34" s="100"/>
      <c r="E34" s="101"/>
      <c r="F34" s="102"/>
      <c r="G34" s="103"/>
      <c r="H34" s="191"/>
      <c r="I34" s="163"/>
      <c r="J34" s="102"/>
      <c r="K34" s="104"/>
      <c r="L34" s="105"/>
      <c r="M34" s="104"/>
      <c r="N34" s="191"/>
      <c r="O34" s="163"/>
      <c r="P34" s="191"/>
      <c r="Q34" s="172">
        <f t="shared" si="4"/>
      </c>
      <c r="R34" s="173">
        <f t="shared" si="5"/>
      </c>
      <c r="S34" s="173">
        <f t="shared" si="6"/>
      </c>
      <c r="T34" s="174">
        <f t="shared" si="7"/>
      </c>
      <c r="U34" s="37">
        <f t="shared" si="2"/>
      </c>
      <c r="V34" s="38">
        <f t="shared" si="3"/>
      </c>
      <c r="W34" s="33">
        <f t="shared" si="8"/>
      </c>
      <c r="X34" s="34">
        <f t="shared" si="9"/>
      </c>
    </row>
    <row r="35" spans="1:24" ht="15">
      <c r="A35" s="79">
        <v>21</v>
      </c>
      <c r="B35" s="80"/>
      <c r="C35" s="81"/>
      <c r="D35" s="82"/>
      <c r="E35" s="83"/>
      <c r="F35" s="84"/>
      <c r="G35" s="85"/>
      <c r="H35" s="189"/>
      <c r="I35" s="161"/>
      <c r="J35" s="84"/>
      <c r="K35" s="86"/>
      <c r="L35" s="87"/>
      <c r="M35" s="86"/>
      <c r="N35" s="189"/>
      <c r="O35" s="161"/>
      <c r="P35" s="189"/>
      <c r="Q35" s="166">
        <f t="shared" si="4"/>
      </c>
      <c r="R35" s="167">
        <f t="shared" si="5"/>
      </c>
      <c r="S35" s="167">
        <f t="shared" si="6"/>
      </c>
      <c r="T35" s="168">
        <f t="shared" si="7"/>
      </c>
      <c r="U35" s="23">
        <f t="shared" si="2"/>
      </c>
      <c r="V35" s="24">
        <f t="shared" si="3"/>
      </c>
      <c r="W35" s="25">
        <f t="shared" si="8"/>
      </c>
      <c r="X35" s="26">
        <f t="shared" si="9"/>
      </c>
    </row>
    <row r="36" spans="1:24" ht="15">
      <c r="A36" s="88">
        <v>22</v>
      </c>
      <c r="B36" s="89"/>
      <c r="C36" s="90"/>
      <c r="D36" s="91"/>
      <c r="E36" s="92"/>
      <c r="F36" s="93"/>
      <c r="G36" s="94"/>
      <c r="H36" s="190"/>
      <c r="I36" s="162"/>
      <c r="J36" s="93"/>
      <c r="K36" s="95"/>
      <c r="L36" s="96"/>
      <c r="M36" s="95"/>
      <c r="N36" s="190"/>
      <c r="O36" s="162"/>
      <c r="P36" s="190"/>
      <c r="Q36" s="169">
        <f t="shared" si="4"/>
      </c>
      <c r="R36" s="170">
        <f t="shared" si="5"/>
      </c>
      <c r="S36" s="170">
        <f t="shared" si="6"/>
      </c>
      <c r="T36" s="171">
        <f t="shared" si="7"/>
      </c>
      <c r="U36" s="27">
        <f t="shared" si="2"/>
      </c>
      <c r="V36" s="28">
        <f t="shared" si="3"/>
      </c>
      <c r="W36" s="29">
        <f t="shared" si="8"/>
      </c>
      <c r="X36" s="30">
        <f t="shared" si="9"/>
      </c>
    </row>
    <row r="37" spans="1:24" ht="15">
      <c r="A37" s="88">
        <v>23</v>
      </c>
      <c r="B37" s="89"/>
      <c r="C37" s="90"/>
      <c r="D37" s="91"/>
      <c r="E37" s="92"/>
      <c r="F37" s="93"/>
      <c r="G37" s="94"/>
      <c r="H37" s="190"/>
      <c r="I37" s="162"/>
      <c r="J37" s="93"/>
      <c r="K37" s="95"/>
      <c r="L37" s="96"/>
      <c r="M37" s="95"/>
      <c r="N37" s="190"/>
      <c r="O37" s="162"/>
      <c r="P37" s="190"/>
      <c r="Q37" s="169">
        <f t="shared" si="4"/>
      </c>
      <c r="R37" s="170">
        <f t="shared" si="5"/>
      </c>
      <c r="S37" s="170">
        <f t="shared" si="6"/>
      </c>
      <c r="T37" s="171">
        <f t="shared" si="7"/>
      </c>
      <c r="U37" s="27">
        <f t="shared" si="2"/>
      </c>
      <c r="V37" s="28">
        <f t="shared" si="3"/>
      </c>
      <c r="W37" s="29">
        <f t="shared" si="8"/>
      </c>
      <c r="X37" s="30">
        <f t="shared" si="9"/>
      </c>
    </row>
    <row r="38" spans="1:24" ht="15">
      <c r="A38" s="88">
        <v>24</v>
      </c>
      <c r="B38" s="89"/>
      <c r="C38" s="90"/>
      <c r="D38" s="91"/>
      <c r="E38" s="92"/>
      <c r="F38" s="93"/>
      <c r="G38" s="94"/>
      <c r="H38" s="190"/>
      <c r="I38" s="162"/>
      <c r="J38" s="93"/>
      <c r="K38" s="95"/>
      <c r="L38" s="96"/>
      <c r="M38" s="95"/>
      <c r="N38" s="190"/>
      <c r="O38" s="162"/>
      <c r="P38" s="190"/>
      <c r="Q38" s="169">
        <f t="shared" si="4"/>
      </c>
      <c r="R38" s="170">
        <f t="shared" si="5"/>
      </c>
      <c r="S38" s="170">
        <f t="shared" si="6"/>
      </c>
      <c r="T38" s="171">
        <f t="shared" si="7"/>
      </c>
      <c r="U38" s="27">
        <f t="shared" si="2"/>
      </c>
      <c r="V38" s="28">
        <f t="shared" si="3"/>
      </c>
      <c r="W38" s="29">
        <f t="shared" si="8"/>
      </c>
      <c r="X38" s="30">
        <f t="shared" si="9"/>
      </c>
    </row>
    <row r="39" spans="1:24" ht="15.75" thickBot="1">
      <c r="A39" s="97">
        <v>25</v>
      </c>
      <c r="B39" s="98"/>
      <c r="C39" s="99"/>
      <c r="D39" s="100"/>
      <c r="E39" s="101"/>
      <c r="F39" s="102"/>
      <c r="G39" s="103"/>
      <c r="H39" s="191"/>
      <c r="I39" s="163"/>
      <c r="J39" s="102"/>
      <c r="K39" s="104"/>
      <c r="L39" s="105"/>
      <c r="M39" s="104"/>
      <c r="N39" s="191"/>
      <c r="O39" s="163"/>
      <c r="P39" s="191"/>
      <c r="Q39" s="172">
        <f t="shared" si="4"/>
      </c>
      <c r="R39" s="173">
        <f t="shared" si="5"/>
      </c>
      <c r="S39" s="173">
        <f t="shared" si="6"/>
      </c>
      <c r="T39" s="174">
        <f t="shared" si="7"/>
      </c>
      <c r="U39" s="31">
        <f t="shared" si="2"/>
      </c>
      <c r="V39" s="32">
        <f t="shared" si="3"/>
      </c>
      <c r="W39" s="33">
        <f t="shared" si="8"/>
      </c>
      <c r="X39" s="34">
        <f t="shared" si="9"/>
      </c>
    </row>
    <row r="40" spans="1:24" ht="15">
      <c r="A40" s="79">
        <v>26</v>
      </c>
      <c r="B40" s="80"/>
      <c r="C40" s="81"/>
      <c r="D40" s="82"/>
      <c r="E40" s="83"/>
      <c r="F40" s="84"/>
      <c r="G40" s="85"/>
      <c r="H40" s="189"/>
      <c r="I40" s="161"/>
      <c r="J40" s="84"/>
      <c r="K40" s="86"/>
      <c r="L40" s="87"/>
      <c r="M40" s="86"/>
      <c r="N40" s="189"/>
      <c r="O40" s="161"/>
      <c r="P40" s="189"/>
      <c r="Q40" s="166">
        <f t="shared" si="4"/>
      </c>
      <c r="R40" s="167">
        <f t="shared" si="5"/>
      </c>
      <c r="S40" s="167">
        <f t="shared" si="6"/>
      </c>
      <c r="T40" s="168">
        <f t="shared" si="7"/>
      </c>
      <c r="U40" s="23">
        <f t="shared" si="2"/>
      </c>
      <c r="V40" s="24">
        <f t="shared" si="3"/>
      </c>
      <c r="W40" s="25">
        <f t="shared" si="8"/>
      </c>
      <c r="X40" s="26">
        <f aca="true" t="shared" si="10" ref="X40:X54">IF(W40="","",IF(W40="нет",0,1))</f>
      </c>
    </row>
    <row r="41" spans="1:24" ht="15">
      <c r="A41" s="88">
        <v>27</v>
      </c>
      <c r="B41" s="89"/>
      <c r="C41" s="90"/>
      <c r="D41" s="91"/>
      <c r="E41" s="92"/>
      <c r="F41" s="93"/>
      <c r="G41" s="94"/>
      <c r="H41" s="190"/>
      <c r="I41" s="162"/>
      <c r="J41" s="93"/>
      <c r="K41" s="95"/>
      <c r="L41" s="96"/>
      <c r="M41" s="95"/>
      <c r="N41" s="190"/>
      <c r="O41" s="162"/>
      <c r="P41" s="190"/>
      <c r="Q41" s="169">
        <f t="shared" si="4"/>
      </c>
      <c r="R41" s="170">
        <f t="shared" si="5"/>
      </c>
      <c r="S41" s="170">
        <f t="shared" si="6"/>
      </c>
      <c r="T41" s="171">
        <f t="shared" si="7"/>
      </c>
      <c r="U41" s="27">
        <f t="shared" si="2"/>
      </c>
      <c r="V41" s="28">
        <f t="shared" si="3"/>
      </c>
      <c r="W41" s="29">
        <f t="shared" si="8"/>
      </c>
      <c r="X41" s="30">
        <f t="shared" si="10"/>
      </c>
    </row>
    <row r="42" spans="1:24" ht="15">
      <c r="A42" s="88">
        <v>28</v>
      </c>
      <c r="B42" s="89"/>
      <c r="C42" s="90"/>
      <c r="D42" s="91"/>
      <c r="E42" s="92"/>
      <c r="F42" s="93"/>
      <c r="G42" s="94"/>
      <c r="H42" s="190"/>
      <c r="I42" s="162"/>
      <c r="J42" s="93"/>
      <c r="K42" s="95"/>
      <c r="L42" s="96"/>
      <c r="M42" s="95"/>
      <c r="N42" s="190"/>
      <c r="O42" s="162"/>
      <c r="P42" s="190"/>
      <c r="Q42" s="169">
        <f t="shared" si="4"/>
      </c>
      <c r="R42" s="170">
        <f t="shared" si="5"/>
      </c>
      <c r="S42" s="170">
        <f t="shared" si="6"/>
      </c>
      <c r="T42" s="171">
        <f t="shared" si="7"/>
      </c>
      <c r="U42" s="27">
        <f t="shared" si="2"/>
      </c>
      <c r="V42" s="28">
        <f t="shared" si="3"/>
      </c>
      <c r="W42" s="29">
        <f t="shared" si="8"/>
      </c>
      <c r="X42" s="30">
        <f t="shared" si="10"/>
      </c>
    </row>
    <row r="43" spans="1:24" ht="15">
      <c r="A43" s="88">
        <v>29</v>
      </c>
      <c r="B43" s="89"/>
      <c r="C43" s="90"/>
      <c r="D43" s="91"/>
      <c r="E43" s="92"/>
      <c r="F43" s="93"/>
      <c r="G43" s="94"/>
      <c r="H43" s="190"/>
      <c r="I43" s="162"/>
      <c r="J43" s="93"/>
      <c r="K43" s="95"/>
      <c r="L43" s="96"/>
      <c r="M43" s="95"/>
      <c r="N43" s="190"/>
      <c r="O43" s="162"/>
      <c r="P43" s="190"/>
      <c r="Q43" s="169">
        <f t="shared" si="4"/>
      </c>
      <c r="R43" s="170">
        <f t="shared" si="5"/>
      </c>
      <c r="S43" s="170">
        <f t="shared" si="6"/>
      </c>
      <c r="T43" s="171">
        <f t="shared" si="7"/>
      </c>
      <c r="U43" s="27">
        <f t="shared" si="2"/>
      </c>
      <c r="V43" s="28">
        <f t="shared" si="3"/>
      </c>
      <c r="W43" s="29">
        <f t="shared" si="8"/>
      </c>
      <c r="X43" s="30">
        <f t="shared" si="10"/>
      </c>
    </row>
    <row r="44" spans="1:24" ht="15.75" thickBot="1">
      <c r="A44" s="97">
        <v>30</v>
      </c>
      <c r="B44" s="98"/>
      <c r="C44" s="99"/>
      <c r="D44" s="100"/>
      <c r="E44" s="101"/>
      <c r="F44" s="102"/>
      <c r="G44" s="103"/>
      <c r="H44" s="191"/>
      <c r="I44" s="163"/>
      <c r="J44" s="102"/>
      <c r="K44" s="104"/>
      <c r="L44" s="105"/>
      <c r="M44" s="104"/>
      <c r="N44" s="191"/>
      <c r="O44" s="163"/>
      <c r="P44" s="191"/>
      <c r="Q44" s="172">
        <f t="shared" si="4"/>
      </c>
      <c r="R44" s="173">
        <f t="shared" si="5"/>
      </c>
      <c r="S44" s="173">
        <f t="shared" si="6"/>
      </c>
      <c r="T44" s="174">
        <f t="shared" si="7"/>
      </c>
      <c r="U44" s="31">
        <f t="shared" si="2"/>
      </c>
      <c r="V44" s="32">
        <f t="shared" si="3"/>
      </c>
      <c r="W44" s="33">
        <f t="shared" si="8"/>
      </c>
      <c r="X44" s="34">
        <f t="shared" si="10"/>
      </c>
    </row>
    <row r="45" spans="1:24" ht="15">
      <c r="A45" s="79">
        <v>31</v>
      </c>
      <c r="B45" s="80"/>
      <c r="C45" s="81"/>
      <c r="D45" s="82"/>
      <c r="E45" s="83"/>
      <c r="F45" s="84"/>
      <c r="G45" s="85"/>
      <c r="H45" s="189"/>
      <c r="I45" s="161"/>
      <c r="J45" s="84"/>
      <c r="K45" s="86"/>
      <c r="L45" s="87"/>
      <c r="M45" s="86"/>
      <c r="N45" s="189"/>
      <c r="O45" s="161"/>
      <c r="P45" s="189"/>
      <c r="Q45" s="166">
        <f t="shared" si="4"/>
      </c>
      <c r="R45" s="167">
        <f t="shared" si="5"/>
      </c>
      <c r="S45" s="167">
        <f t="shared" si="6"/>
      </c>
      <c r="T45" s="168">
        <f t="shared" si="7"/>
      </c>
      <c r="U45" s="23">
        <f t="shared" si="2"/>
      </c>
      <c r="V45" s="24">
        <f t="shared" si="3"/>
      </c>
      <c r="W45" s="25">
        <f t="shared" si="8"/>
      </c>
      <c r="X45" s="26">
        <f t="shared" si="10"/>
      </c>
    </row>
    <row r="46" spans="1:24" ht="15">
      <c r="A46" s="88">
        <v>32</v>
      </c>
      <c r="B46" s="89"/>
      <c r="C46" s="90"/>
      <c r="D46" s="91"/>
      <c r="E46" s="92"/>
      <c r="F46" s="93"/>
      <c r="G46" s="94"/>
      <c r="H46" s="190"/>
      <c r="I46" s="162"/>
      <c r="J46" s="93"/>
      <c r="K46" s="95"/>
      <c r="L46" s="96"/>
      <c r="M46" s="95"/>
      <c r="N46" s="190"/>
      <c r="O46" s="162"/>
      <c r="P46" s="190"/>
      <c r="Q46" s="169">
        <f t="shared" si="4"/>
      </c>
      <c r="R46" s="170">
        <f t="shared" si="5"/>
      </c>
      <c r="S46" s="170">
        <f t="shared" si="6"/>
      </c>
      <c r="T46" s="171">
        <f t="shared" si="7"/>
      </c>
      <c r="U46" s="27">
        <f t="shared" si="2"/>
      </c>
      <c r="V46" s="28">
        <f t="shared" si="3"/>
      </c>
      <c r="W46" s="29">
        <f t="shared" si="8"/>
      </c>
      <c r="X46" s="30">
        <f t="shared" si="10"/>
      </c>
    </row>
    <row r="47" spans="1:24" ht="15">
      <c r="A47" s="88">
        <v>33</v>
      </c>
      <c r="B47" s="89"/>
      <c r="C47" s="90"/>
      <c r="D47" s="91"/>
      <c r="E47" s="92"/>
      <c r="F47" s="93"/>
      <c r="G47" s="94"/>
      <c r="H47" s="190"/>
      <c r="I47" s="162"/>
      <c r="J47" s="93"/>
      <c r="K47" s="95"/>
      <c r="L47" s="96"/>
      <c r="M47" s="95"/>
      <c r="N47" s="190"/>
      <c r="O47" s="162"/>
      <c r="P47" s="190"/>
      <c r="Q47" s="169">
        <f t="shared" si="4"/>
      </c>
      <c r="R47" s="170">
        <f t="shared" si="5"/>
      </c>
      <c r="S47" s="170">
        <f t="shared" si="6"/>
      </c>
      <c r="T47" s="171">
        <f t="shared" si="7"/>
      </c>
      <c r="U47" s="27">
        <f t="shared" si="2"/>
      </c>
      <c r="V47" s="28">
        <f t="shared" si="3"/>
      </c>
      <c r="W47" s="29">
        <f t="shared" si="8"/>
      </c>
      <c r="X47" s="30">
        <f t="shared" si="10"/>
      </c>
    </row>
    <row r="48" spans="1:24" ht="15">
      <c r="A48" s="88">
        <v>34</v>
      </c>
      <c r="B48" s="89"/>
      <c r="C48" s="90"/>
      <c r="D48" s="91"/>
      <c r="E48" s="92"/>
      <c r="F48" s="93"/>
      <c r="G48" s="94"/>
      <c r="H48" s="190"/>
      <c r="I48" s="162"/>
      <c r="J48" s="93"/>
      <c r="K48" s="95"/>
      <c r="L48" s="96"/>
      <c r="M48" s="95"/>
      <c r="N48" s="190"/>
      <c r="O48" s="162"/>
      <c r="P48" s="190"/>
      <c r="Q48" s="169">
        <f t="shared" si="4"/>
      </c>
      <c r="R48" s="170">
        <f t="shared" si="5"/>
      </c>
      <c r="S48" s="170">
        <f t="shared" si="6"/>
      </c>
      <c r="T48" s="171">
        <f t="shared" si="7"/>
      </c>
      <c r="U48" s="27">
        <f t="shared" si="2"/>
      </c>
      <c r="V48" s="28">
        <f t="shared" si="3"/>
      </c>
      <c r="W48" s="29">
        <f t="shared" si="8"/>
      </c>
      <c r="X48" s="30">
        <f t="shared" si="10"/>
      </c>
    </row>
    <row r="49" spans="1:24" ht="15.75" thickBot="1">
      <c r="A49" s="97">
        <v>35</v>
      </c>
      <c r="B49" s="98"/>
      <c r="C49" s="99"/>
      <c r="D49" s="100"/>
      <c r="E49" s="101"/>
      <c r="F49" s="102"/>
      <c r="G49" s="103"/>
      <c r="H49" s="191"/>
      <c r="I49" s="163"/>
      <c r="J49" s="102"/>
      <c r="K49" s="104"/>
      <c r="L49" s="105"/>
      <c r="M49" s="104"/>
      <c r="N49" s="191"/>
      <c r="O49" s="163"/>
      <c r="P49" s="191"/>
      <c r="Q49" s="172">
        <f t="shared" si="4"/>
      </c>
      <c r="R49" s="173">
        <f t="shared" si="5"/>
      </c>
      <c r="S49" s="173">
        <f t="shared" si="6"/>
      </c>
      <c r="T49" s="174">
        <f t="shared" si="7"/>
      </c>
      <c r="U49" s="31">
        <f t="shared" si="2"/>
      </c>
      <c r="V49" s="32">
        <f t="shared" si="3"/>
      </c>
      <c r="W49" s="33">
        <f t="shared" si="8"/>
      </c>
      <c r="X49" s="34">
        <f t="shared" si="10"/>
      </c>
    </row>
    <row r="50" spans="1:24" ht="15">
      <c r="A50" s="79">
        <v>36</v>
      </c>
      <c r="B50" s="80"/>
      <c r="C50" s="81"/>
      <c r="D50" s="82"/>
      <c r="E50" s="83"/>
      <c r="F50" s="84"/>
      <c r="G50" s="85"/>
      <c r="H50" s="189"/>
      <c r="I50" s="161"/>
      <c r="J50" s="84"/>
      <c r="K50" s="86"/>
      <c r="L50" s="87"/>
      <c r="M50" s="86"/>
      <c r="N50" s="189"/>
      <c r="O50" s="161"/>
      <c r="P50" s="189"/>
      <c r="Q50" s="166">
        <f t="shared" si="4"/>
      </c>
      <c r="R50" s="167">
        <f t="shared" si="5"/>
      </c>
      <c r="S50" s="167">
        <f t="shared" si="6"/>
      </c>
      <c r="T50" s="168">
        <f t="shared" si="7"/>
      </c>
      <c r="U50" s="23">
        <f t="shared" si="2"/>
      </c>
      <c r="V50" s="24">
        <f t="shared" si="3"/>
      </c>
      <c r="W50" s="25">
        <f t="shared" si="8"/>
      </c>
      <c r="X50" s="26">
        <f t="shared" si="10"/>
      </c>
    </row>
    <row r="51" spans="1:24" ht="15">
      <c r="A51" s="88">
        <v>37</v>
      </c>
      <c r="B51" s="89"/>
      <c r="C51" s="90"/>
      <c r="D51" s="91"/>
      <c r="E51" s="92"/>
      <c r="F51" s="93"/>
      <c r="G51" s="94"/>
      <c r="H51" s="190"/>
      <c r="I51" s="162"/>
      <c r="J51" s="93"/>
      <c r="K51" s="95"/>
      <c r="L51" s="96"/>
      <c r="M51" s="95"/>
      <c r="N51" s="190"/>
      <c r="O51" s="162"/>
      <c r="P51" s="190"/>
      <c r="Q51" s="169">
        <f t="shared" si="4"/>
      </c>
      <c r="R51" s="170">
        <f t="shared" si="5"/>
      </c>
      <c r="S51" s="170">
        <f t="shared" si="6"/>
      </c>
      <c r="T51" s="171">
        <f t="shared" si="7"/>
      </c>
      <c r="U51" s="27">
        <f t="shared" si="2"/>
      </c>
      <c r="V51" s="28">
        <f t="shared" si="3"/>
      </c>
      <c r="W51" s="29">
        <f t="shared" si="8"/>
      </c>
      <c r="X51" s="30">
        <f t="shared" si="10"/>
      </c>
    </row>
    <row r="52" spans="1:24" ht="15">
      <c r="A52" s="88">
        <v>38</v>
      </c>
      <c r="B52" s="89"/>
      <c r="C52" s="90"/>
      <c r="D52" s="91"/>
      <c r="E52" s="92"/>
      <c r="F52" s="93"/>
      <c r="G52" s="94"/>
      <c r="H52" s="190"/>
      <c r="I52" s="162"/>
      <c r="J52" s="93"/>
      <c r="K52" s="95"/>
      <c r="L52" s="96"/>
      <c r="M52" s="95"/>
      <c r="N52" s="190"/>
      <c r="O52" s="162"/>
      <c r="P52" s="190"/>
      <c r="Q52" s="169">
        <f t="shared" si="4"/>
      </c>
      <c r="R52" s="170">
        <f t="shared" si="5"/>
      </c>
      <c r="S52" s="170">
        <f t="shared" si="6"/>
      </c>
      <c r="T52" s="171">
        <f t="shared" si="7"/>
      </c>
      <c r="U52" s="27">
        <f t="shared" si="2"/>
      </c>
      <c r="V52" s="28">
        <f t="shared" si="3"/>
      </c>
      <c r="W52" s="29">
        <f t="shared" si="8"/>
      </c>
      <c r="X52" s="30">
        <f t="shared" si="10"/>
      </c>
    </row>
    <row r="53" spans="1:24" ht="15">
      <c r="A53" s="88">
        <v>39</v>
      </c>
      <c r="B53" s="89"/>
      <c r="C53" s="90"/>
      <c r="D53" s="91"/>
      <c r="E53" s="92"/>
      <c r="F53" s="93"/>
      <c r="G53" s="94"/>
      <c r="H53" s="190"/>
      <c r="I53" s="162"/>
      <c r="J53" s="93"/>
      <c r="K53" s="95"/>
      <c r="L53" s="96"/>
      <c r="M53" s="95"/>
      <c r="N53" s="190"/>
      <c r="O53" s="162"/>
      <c r="P53" s="190"/>
      <c r="Q53" s="169">
        <f t="shared" si="4"/>
      </c>
      <c r="R53" s="170">
        <f t="shared" si="5"/>
      </c>
      <c r="S53" s="170">
        <f t="shared" si="6"/>
      </c>
      <c r="T53" s="171">
        <f t="shared" si="7"/>
      </c>
      <c r="U53" s="27">
        <f t="shared" si="2"/>
      </c>
      <c r="V53" s="28">
        <f t="shared" si="3"/>
      </c>
      <c r="W53" s="29">
        <f t="shared" si="8"/>
      </c>
      <c r="X53" s="30">
        <f t="shared" si="10"/>
      </c>
    </row>
    <row r="54" spans="1:24" ht="15.75" thickBot="1">
      <c r="A54" s="97">
        <v>40</v>
      </c>
      <c r="B54" s="98"/>
      <c r="C54" s="99"/>
      <c r="D54" s="100"/>
      <c r="E54" s="101"/>
      <c r="F54" s="102"/>
      <c r="G54" s="103"/>
      <c r="H54" s="191"/>
      <c r="I54" s="163"/>
      <c r="J54" s="102"/>
      <c r="K54" s="104"/>
      <c r="L54" s="105"/>
      <c r="M54" s="104"/>
      <c r="N54" s="191"/>
      <c r="O54" s="163"/>
      <c r="P54" s="191"/>
      <c r="Q54" s="172">
        <f t="shared" si="4"/>
      </c>
      <c r="R54" s="173">
        <f t="shared" si="5"/>
      </c>
      <c r="S54" s="173">
        <f t="shared" si="6"/>
      </c>
      <c r="T54" s="174">
        <f t="shared" si="7"/>
      </c>
      <c r="U54" s="31">
        <f t="shared" si="2"/>
      </c>
      <c r="V54" s="32">
        <f t="shared" si="3"/>
      </c>
      <c r="W54" s="33">
        <f t="shared" si="8"/>
      </c>
      <c r="X54" s="34">
        <f t="shared" si="10"/>
      </c>
    </row>
    <row r="56" spans="2:4" ht="15">
      <c r="B56" s="9" t="s">
        <v>89</v>
      </c>
      <c r="D56" s="9" t="s">
        <v>85</v>
      </c>
    </row>
    <row r="57" spans="2:4" ht="15">
      <c r="B57" s="9">
        <v>1</v>
      </c>
      <c r="D57" s="9" t="s">
        <v>84</v>
      </c>
    </row>
    <row r="58" spans="2:4" ht="15">
      <c r="B58" s="9">
        <v>2</v>
      </c>
      <c r="D58" s="9" t="s">
        <v>86</v>
      </c>
    </row>
  </sheetData>
  <sheetProtection/>
  <mergeCells count="1">
    <mergeCell ref="Q13:T13"/>
  </mergeCells>
  <conditionalFormatting sqref="E15:P54">
    <cfRule type="expression" priority="11" dxfId="1" stopIfTrue="1">
      <formula>E15&gt;E$11</formula>
    </cfRule>
  </conditionalFormatting>
  <conditionalFormatting sqref="D6 E5 K1 N1">
    <cfRule type="containsBlanks" priority="6" dxfId="1" stopIfTrue="1">
      <formula>LEN(TRIM(D1))=0</formula>
    </cfRule>
  </conditionalFormatting>
  <conditionalFormatting sqref="C15:C54">
    <cfRule type="expression" priority="332" dxfId="1">
      <formula>AND(SUM($D15:$P15)&lt;&gt;0,$C15="")</formula>
    </cfRule>
  </conditionalFormatting>
  <conditionalFormatting sqref="D15:P54">
    <cfRule type="expression" priority="333" dxfId="1" stopIfTrue="1">
      <formula>AND($B15&lt;&gt;"",$C15="да",$D15="")</formula>
    </cfRule>
    <cfRule type="expression" priority="334" dxfId="0" stopIfTrue="1">
      <formula>AND(SUM($D15)=0,COUNTA($E15:$P15)&gt;0)</formula>
    </cfRule>
  </conditionalFormatting>
  <dataValidations count="5">
    <dataValidation errorStyle="warning" type="list" allowBlank="1" showInputMessage="1" showErrorMessage="1" sqref="C15:C54 Q15:T54">
      <formula1>"да,нет"</formula1>
    </dataValidation>
    <dataValidation type="list" allowBlank="1" showErrorMessage="1" promptTitle="Введите тип класса" prompt="общ - общеобразовательный класс;&#10;пил - пилотный класс по введению ФГОС ООО" sqref="D6">
      <formula1>$X$3:$X$4</formula1>
    </dataValidation>
    <dataValidation allowBlank="1" showInputMessage="1" showErrorMessage="1" prompt="Укажите наименование образовательной организации, например, СОШ №3" sqref="N1"/>
    <dataValidation allowBlank="1" showInputMessage="1" prompt="Укажите класс с литерой (если есть)" sqref="K1"/>
    <dataValidation type="whole" allowBlank="1" showInputMessage="1" showErrorMessage="1" sqref="E15:P54">
      <formula1>0</formula1>
      <formula2>E$11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view="pageBreakPreview" zoomScale="90" zoomScaleSheetLayoutView="90" zoomScalePageLayoutView="0" workbookViewId="0" topLeftCell="A1">
      <selection activeCell="B15" sqref="B15"/>
    </sheetView>
  </sheetViews>
  <sheetFormatPr defaultColWidth="9.140625" defaultRowHeight="15"/>
  <cols>
    <col min="1" max="1" width="4.7109375" style="9" customWidth="1"/>
    <col min="2" max="2" width="21.8515625" style="9" customWidth="1"/>
    <col min="3" max="3" width="8.28125" style="9" hidden="1" customWidth="1"/>
    <col min="4" max="4" width="7.57421875" style="9" customWidth="1"/>
    <col min="5" max="16" width="6.140625" style="9" customWidth="1"/>
    <col min="17" max="17" width="5.8515625" style="9" customWidth="1"/>
    <col min="18" max="18" width="12.57421875" style="9" bestFit="1" customWidth="1"/>
    <col min="19" max="19" width="12.00390625" style="9" bestFit="1" customWidth="1"/>
    <col min="20" max="20" width="12.8515625" style="9" bestFit="1" customWidth="1"/>
    <col min="21" max="21" width="6.00390625" style="9" customWidth="1"/>
    <col min="22" max="22" width="12.57421875" style="9" customWidth="1"/>
    <col min="23" max="23" width="17.7109375" style="9" customWidth="1"/>
    <col min="24" max="24" width="12.7109375" style="9" hidden="1" customWidth="1"/>
    <col min="25" max="16384" width="9.140625" style="9" customWidth="1"/>
  </cols>
  <sheetData>
    <row r="1" spans="1:23" ht="15">
      <c r="A1" s="39"/>
      <c r="B1" s="39"/>
      <c r="C1" s="39"/>
      <c r="D1" s="39"/>
      <c r="E1" s="39"/>
      <c r="F1" s="39"/>
      <c r="G1" s="39"/>
      <c r="H1" s="39"/>
      <c r="I1" s="39"/>
      <c r="J1" s="77" t="s">
        <v>112</v>
      </c>
      <c r="K1" s="109"/>
      <c r="L1" s="39" t="s">
        <v>16</v>
      </c>
      <c r="N1" s="110"/>
      <c r="W1" s="43" t="s">
        <v>0</v>
      </c>
    </row>
    <row r="2" spans="1:24" ht="15">
      <c r="A2" s="40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X2" s="9" t="s">
        <v>8</v>
      </c>
    </row>
    <row r="3" spans="1:24" ht="15">
      <c r="A3" s="39"/>
      <c r="B3" s="39"/>
      <c r="C3" s="41"/>
      <c r="D3" s="41" t="s">
        <v>5</v>
      </c>
      <c r="E3" s="42" t="s">
        <v>128</v>
      </c>
      <c r="F3" s="42"/>
      <c r="G3" s="42"/>
      <c r="H3" s="42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9" t="s">
        <v>24</v>
      </c>
    </row>
    <row r="4" spans="1:24" ht="15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9" t="s">
        <v>110</v>
      </c>
    </row>
    <row r="5" spans="1:22" ht="15">
      <c r="A5" s="57"/>
      <c r="B5" s="57"/>
      <c r="C5" s="57"/>
      <c r="D5" s="41" t="s">
        <v>111</v>
      </c>
      <c r="E5" s="108"/>
      <c r="F5" s="42"/>
      <c r="G5" s="42"/>
      <c r="H5" s="42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11" t="s">
        <v>14</v>
      </c>
      <c r="V5" s="11" t="s">
        <v>117</v>
      </c>
    </row>
    <row r="6" spans="1:22" ht="15">
      <c r="A6" s="12"/>
      <c r="B6" s="69" t="s">
        <v>8</v>
      </c>
      <c r="D6" s="108"/>
      <c r="E6" s="10"/>
      <c r="F6" s="10"/>
      <c r="U6" s="13"/>
      <c r="V6" s="13"/>
    </row>
    <row r="7" spans="1:22" ht="15">
      <c r="A7" s="14"/>
      <c r="B7" s="9" t="s">
        <v>11</v>
      </c>
      <c r="U7" s="15">
        <v>16</v>
      </c>
      <c r="V7" s="13" t="s">
        <v>113</v>
      </c>
    </row>
    <row r="8" spans="1:22" ht="15">
      <c r="A8" s="14"/>
      <c r="B8" s="9" t="s">
        <v>15</v>
      </c>
      <c r="U8" s="15">
        <v>12</v>
      </c>
      <c r="V8" s="13" t="s">
        <v>114</v>
      </c>
    </row>
    <row r="9" spans="1:22" ht="15">
      <c r="A9" s="14"/>
      <c r="B9" s="16" t="s">
        <v>12</v>
      </c>
      <c r="U9" s="15">
        <v>6</v>
      </c>
      <c r="V9" s="13" t="s">
        <v>115</v>
      </c>
    </row>
    <row r="10" spans="1:24" ht="15.75" thickBot="1">
      <c r="A10" s="14"/>
      <c r="B10" s="9" t="s">
        <v>79</v>
      </c>
      <c r="U10" s="15">
        <v>0</v>
      </c>
      <c r="V10" s="13" t="s">
        <v>116</v>
      </c>
      <c r="W10" s="17"/>
      <c r="X10" s="17"/>
    </row>
    <row r="11" spans="1:24" ht="15">
      <c r="A11" s="12"/>
      <c r="B11" s="13"/>
      <c r="C11" s="13"/>
      <c r="D11" s="176" t="s">
        <v>13</v>
      </c>
      <c r="E11" s="181">
        <v>1</v>
      </c>
      <c r="F11" s="182">
        <v>1</v>
      </c>
      <c r="G11" s="182">
        <v>1</v>
      </c>
      <c r="H11" s="183">
        <v>2</v>
      </c>
      <c r="I11" s="194">
        <v>1</v>
      </c>
      <c r="J11" s="195">
        <v>2</v>
      </c>
      <c r="K11" s="196">
        <v>1</v>
      </c>
      <c r="L11" s="181">
        <v>2</v>
      </c>
      <c r="M11" s="197">
        <v>1</v>
      </c>
      <c r="N11" s="183">
        <v>1</v>
      </c>
      <c r="O11" s="198">
        <v>1</v>
      </c>
      <c r="P11" s="201">
        <v>3</v>
      </c>
      <c r="Q11" s="158"/>
      <c r="R11" s="158"/>
      <c r="S11" s="158"/>
      <c r="T11" s="158"/>
      <c r="W11" s="17"/>
      <c r="X11" s="18" t="s">
        <v>17</v>
      </c>
    </row>
    <row r="12" spans="1:24" ht="15.75" thickBot="1">
      <c r="A12" s="12"/>
      <c r="B12" s="13"/>
      <c r="C12" s="13"/>
      <c r="D12" s="176" t="s">
        <v>94</v>
      </c>
      <c r="E12" s="184">
        <f>IF(COUNTIF($D$15:$D$54,"&gt;0")=0,"",_xlfn.SUMIFS(E$15:E$54,$D$15:$D$54,"&gt;0")/COUNTIF($D$15:$D$54,"&gt;0"))</f>
      </c>
      <c r="F12" s="63">
        <f aca="true" t="shared" si="0" ref="F12:P12">IF(COUNTIF($D$15:$D$54,"&gt;0")=0,"",_xlfn.SUMIFS(F$15:F$54,$D$15:$D$54,"&gt;0")/COUNTIF($D$15:$D$54,"&gt;0"))</f>
      </c>
      <c r="G12" s="63">
        <f t="shared" si="0"/>
      </c>
      <c r="H12" s="185">
        <f t="shared" si="0"/>
      </c>
      <c r="I12" s="179">
        <f t="shared" si="0"/>
      </c>
      <c r="J12" s="63">
        <f t="shared" si="0"/>
      </c>
      <c r="K12" s="192">
        <f t="shared" si="0"/>
      </c>
      <c r="L12" s="184">
        <f t="shared" si="0"/>
      </c>
      <c r="M12" s="192">
        <f t="shared" si="0"/>
      </c>
      <c r="N12" s="185">
        <f t="shared" si="0"/>
      </c>
      <c r="O12" s="199">
        <f t="shared" si="0"/>
      </c>
      <c r="P12" s="185">
        <f t="shared" si="0"/>
      </c>
      <c r="Q12" s="159"/>
      <c r="R12" s="159"/>
      <c r="S12" s="159"/>
      <c r="T12" s="159"/>
      <c r="W12" s="17"/>
      <c r="X12" s="18"/>
    </row>
    <row r="13" spans="1:24" ht="15.75" thickBot="1">
      <c r="A13" s="12"/>
      <c r="B13" s="65"/>
      <c r="C13" s="65"/>
      <c r="D13" s="177" t="s">
        <v>95</v>
      </c>
      <c r="E13" s="186">
        <f>IF(COUNTIF($D$15:$D$54,"&gt;0")=0,"",E12/E11)</f>
      </c>
      <c r="F13" s="64">
        <f aca="true" t="shared" si="1" ref="F13:K13">IF(COUNTIF($D$15:$D$54,"&gt;0")=0,"",F12/F11)</f>
      </c>
      <c r="G13" s="64">
        <f t="shared" si="1"/>
      </c>
      <c r="H13" s="187">
        <f t="shared" si="1"/>
      </c>
      <c r="I13" s="180">
        <f t="shared" si="1"/>
      </c>
      <c r="J13" s="64">
        <f t="shared" si="1"/>
      </c>
      <c r="K13" s="193">
        <f t="shared" si="1"/>
      </c>
      <c r="L13" s="186">
        <f>IF(COUNTIF($D$15:$D$54,"&gt;0")=0,"",L12/L11)</f>
      </c>
      <c r="M13" s="193">
        <f>IF(COUNTIF($D$15:$D$54,"&gt;0")=0,"",M12/M11)</f>
      </c>
      <c r="N13" s="187">
        <f>IF(COUNTIF($D$15:$D$54,"&gt;0")=0,"",N12/N11)</f>
      </c>
      <c r="O13" s="200">
        <f>IF(COUNTIF($D$15:$D$54,"&gt;0")=0,"",O12/O11)</f>
      </c>
      <c r="P13" s="187">
        <f>IF(COUNTIF($D$15:$D$54,"&gt;0")=0,"",P12/P11)</f>
      </c>
      <c r="Q13" s="271" t="s">
        <v>106</v>
      </c>
      <c r="R13" s="271"/>
      <c r="S13" s="271"/>
      <c r="T13" s="272"/>
      <c r="W13" s="17"/>
      <c r="X13" s="18"/>
    </row>
    <row r="14" spans="1:24" ht="60.75" thickBot="1">
      <c r="A14" s="66" t="s">
        <v>1</v>
      </c>
      <c r="B14" s="67" t="s">
        <v>2</v>
      </c>
      <c r="C14" s="68" t="s">
        <v>10</v>
      </c>
      <c r="D14" s="178" t="s">
        <v>3</v>
      </c>
      <c r="E14" s="58">
        <v>1</v>
      </c>
      <c r="F14" s="59">
        <v>2</v>
      </c>
      <c r="G14" s="60">
        <v>3</v>
      </c>
      <c r="H14" s="188">
        <v>4</v>
      </c>
      <c r="I14" s="160">
        <v>5</v>
      </c>
      <c r="J14" s="175">
        <v>6</v>
      </c>
      <c r="K14" s="61">
        <v>7</v>
      </c>
      <c r="L14" s="62">
        <v>8</v>
      </c>
      <c r="M14" s="61">
        <v>9</v>
      </c>
      <c r="N14" s="188">
        <v>10</v>
      </c>
      <c r="O14" s="160">
        <v>11</v>
      </c>
      <c r="P14" s="188">
        <v>12</v>
      </c>
      <c r="Q14" s="19" t="s">
        <v>105</v>
      </c>
      <c r="R14" s="164" t="s">
        <v>107</v>
      </c>
      <c r="S14" s="164" t="s">
        <v>108</v>
      </c>
      <c r="T14" s="165" t="s">
        <v>109</v>
      </c>
      <c r="U14" s="19" t="s">
        <v>4</v>
      </c>
      <c r="V14" s="20" t="s">
        <v>117</v>
      </c>
      <c r="W14" s="21" t="s">
        <v>88</v>
      </c>
      <c r="X14" s="22" t="s">
        <v>87</v>
      </c>
    </row>
    <row r="15" spans="1:24" ht="15">
      <c r="A15" s="79">
        <v>1</v>
      </c>
      <c r="B15" s="80"/>
      <c r="C15" s="81"/>
      <c r="D15" s="82"/>
      <c r="E15" s="83"/>
      <c r="F15" s="84"/>
      <c r="G15" s="85"/>
      <c r="H15" s="189"/>
      <c r="I15" s="161"/>
      <c r="J15" s="84"/>
      <c r="K15" s="86"/>
      <c r="L15" s="87"/>
      <c r="M15" s="86"/>
      <c r="N15" s="189"/>
      <c r="O15" s="161"/>
      <c r="P15" s="189"/>
      <c r="Q15" s="166">
        <f>IF(SUM($D15)&gt;0,IF(SUM(E15:H15)&gt;=SUM(E$11:H$11)/2,"да","нет"),"")</f>
      </c>
      <c r="R15" s="167">
        <f>IF(SUM($D15)&gt;0,IF(SUM(I15:K15)&gt;=SUM(I$11:K$11)/2,"да","нет"),"")</f>
      </c>
      <c r="S15" s="167">
        <f>IF(SUM($D15)&gt;0,IF(SUM(L15:N15)&gt;=SUM(L$11:N$11)/2,"да","нет"),"")</f>
      </c>
      <c r="T15" s="168">
        <f>IF(SUM($D15)&gt;0,IF(SUM(O15:P15)&gt;=SUM(O$11:P$11)/2,"да","нет"),"")</f>
      </c>
      <c r="U15" s="23">
        <f aca="true" t="shared" si="2" ref="U15:U54">IF(SUM(D15)&gt;0,SUM(E15:P15),"")</f>
      </c>
      <c r="V15" s="24">
        <f aca="true" t="shared" si="3" ref="V15:V54">IF(SUM(D15)&gt;0,IF(U15&gt;=$U$7,$V$7,IF(U15&gt;=$U$8,$V$8,IF(U15&gt;=$U$9,$V$9,$V$10))),"")</f>
      </c>
      <c r="W15" s="25">
        <f>IF(B15="","",IF(AND(SUM($D15)=0,COUNTA($E15:$P15)&gt;0),$D$57,IF(OR(E15&gt;E$11,F15&gt;F$11,G15&gt;G$11,H15&gt;H$11,I15&gt;I$11,J15&gt;J$11,K15&gt;K$11,L15&gt;L$11,M15&gt;M$11,N15&gt;N$11,O15&gt;O$11,P15&gt;P$11),$D$58,"нет")))</f>
      </c>
      <c r="X15" s="26">
        <f>IF(W15="","",IF(W15="нет",0,1))</f>
      </c>
    </row>
    <row r="16" spans="1:24" ht="15">
      <c r="A16" s="88">
        <v>2</v>
      </c>
      <c r="B16" s="89"/>
      <c r="C16" s="90"/>
      <c r="D16" s="91"/>
      <c r="E16" s="92"/>
      <c r="F16" s="93"/>
      <c r="G16" s="94"/>
      <c r="H16" s="190"/>
      <c r="I16" s="162"/>
      <c r="J16" s="93"/>
      <c r="K16" s="95"/>
      <c r="L16" s="96"/>
      <c r="M16" s="95"/>
      <c r="N16" s="190"/>
      <c r="O16" s="162"/>
      <c r="P16" s="190"/>
      <c r="Q16" s="169">
        <f aca="true" t="shared" si="4" ref="Q16:Q54">IF(SUM($D16)&gt;0,IF(SUM(E16:H16)&gt;=SUM(E$11:H$11)/2,"да","нет"),"")</f>
      </c>
      <c r="R16" s="170">
        <f aca="true" t="shared" si="5" ref="R16:R54">IF(SUM($D16)&gt;0,IF(SUM(I16:K16)&gt;=SUM(I$11:K$11)/2,"да","нет"),"")</f>
      </c>
      <c r="S16" s="170">
        <f aca="true" t="shared" si="6" ref="S16:S54">IF(SUM($D16)&gt;0,IF(SUM(L16:N16)&gt;=SUM(L$11:N$11)/2,"да","нет"),"")</f>
      </c>
      <c r="T16" s="171">
        <f aca="true" t="shared" si="7" ref="T16:T54">IF(SUM($D16)&gt;0,IF(SUM(O16:P16)&gt;=SUM(O$11:P$11)/2,"да","нет"),"")</f>
      </c>
      <c r="U16" s="27">
        <f t="shared" si="2"/>
      </c>
      <c r="V16" s="28">
        <f t="shared" si="3"/>
      </c>
      <c r="W16" s="29">
        <f aca="true" t="shared" si="8" ref="W16:W54">IF(B16="","",IF(AND(SUM($D16)=0,COUNTA($E16:$P16)&gt;0),$D$57,IF(OR(E16&gt;E$11,F16&gt;F$11,G16&gt;G$11,H16&gt;H$11,I16&gt;I$11,J16&gt;J$11,K16&gt;K$11,L16&gt;L$11,M16&gt;M$11,N16&gt;N$11,O16&gt;O$11,P16&gt;P$11),$D$58,"нет")))</f>
      </c>
      <c r="X16" s="30">
        <f aca="true" t="shared" si="9" ref="X16:X39">IF(W16="","",IF(W16="нет",0,1))</f>
      </c>
    </row>
    <row r="17" spans="1:24" ht="15">
      <c r="A17" s="88">
        <v>3</v>
      </c>
      <c r="B17" s="89"/>
      <c r="C17" s="90"/>
      <c r="D17" s="91"/>
      <c r="E17" s="92"/>
      <c r="F17" s="93"/>
      <c r="G17" s="94"/>
      <c r="H17" s="190"/>
      <c r="I17" s="162"/>
      <c r="J17" s="93"/>
      <c r="K17" s="95"/>
      <c r="L17" s="96"/>
      <c r="M17" s="95"/>
      <c r="N17" s="190"/>
      <c r="O17" s="162"/>
      <c r="P17" s="190"/>
      <c r="Q17" s="169">
        <f t="shared" si="4"/>
      </c>
      <c r="R17" s="170">
        <f t="shared" si="5"/>
      </c>
      <c r="S17" s="170">
        <f t="shared" si="6"/>
      </c>
      <c r="T17" s="171">
        <f t="shared" si="7"/>
      </c>
      <c r="U17" s="27">
        <f t="shared" si="2"/>
      </c>
      <c r="V17" s="28">
        <f t="shared" si="3"/>
      </c>
      <c r="W17" s="29">
        <f t="shared" si="8"/>
      </c>
      <c r="X17" s="30">
        <f t="shared" si="9"/>
      </c>
    </row>
    <row r="18" spans="1:24" ht="15">
      <c r="A18" s="88">
        <v>4</v>
      </c>
      <c r="B18" s="89"/>
      <c r="C18" s="90"/>
      <c r="D18" s="91"/>
      <c r="E18" s="92"/>
      <c r="F18" s="93"/>
      <c r="G18" s="94"/>
      <c r="H18" s="190"/>
      <c r="I18" s="162"/>
      <c r="J18" s="93"/>
      <c r="K18" s="95"/>
      <c r="L18" s="96"/>
      <c r="M18" s="95"/>
      <c r="N18" s="190"/>
      <c r="O18" s="162"/>
      <c r="P18" s="190"/>
      <c r="Q18" s="169">
        <f t="shared" si="4"/>
      </c>
      <c r="R18" s="170">
        <f t="shared" si="5"/>
      </c>
      <c r="S18" s="170">
        <f t="shared" si="6"/>
      </c>
      <c r="T18" s="171">
        <f t="shared" si="7"/>
      </c>
      <c r="U18" s="27">
        <f t="shared" si="2"/>
      </c>
      <c r="V18" s="28">
        <f t="shared" si="3"/>
      </c>
      <c r="W18" s="29">
        <f t="shared" si="8"/>
      </c>
      <c r="X18" s="30">
        <f t="shared" si="9"/>
      </c>
    </row>
    <row r="19" spans="1:24" ht="15.75" thickBot="1">
      <c r="A19" s="97">
        <v>5</v>
      </c>
      <c r="B19" s="98"/>
      <c r="C19" s="99"/>
      <c r="D19" s="100"/>
      <c r="E19" s="101"/>
      <c r="F19" s="102"/>
      <c r="G19" s="103"/>
      <c r="H19" s="191"/>
      <c r="I19" s="163"/>
      <c r="J19" s="102"/>
      <c r="K19" s="104"/>
      <c r="L19" s="105"/>
      <c r="M19" s="104"/>
      <c r="N19" s="191"/>
      <c r="O19" s="163"/>
      <c r="P19" s="191"/>
      <c r="Q19" s="172">
        <f t="shared" si="4"/>
      </c>
      <c r="R19" s="173">
        <f t="shared" si="5"/>
      </c>
      <c r="S19" s="173">
        <f t="shared" si="6"/>
      </c>
      <c r="T19" s="174">
        <f t="shared" si="7"/>
      </c>
      <c r="U19" s="31">
        <f t="shared" si="2"/>
      </c>
      <c r="V19" s="32">
        <f t="shared" si="3"/>
      </c>
      <c r="W19" s="33">
        <f t="shared" si="8"/>
      </c>
      <c r="X19" s="34">
        <f t="shared" si="9"/>
      </c>
    </row>
    <row r="20" spans="1:24" ht="15">
      <c r="A20" s="106">
        <v>6</v>
      </c>
      <c r="B20" s="80"/>
      <c r="C20" s="81"/>
      <c r="D20" s="82"/>
      <c r="E20" s="83"/>
      <c r="F20" s="84"/>
      <c r="G20" s="85"/>
      <c r="H20" s="189"/>
      <c r="I20" s="161"/>
      <c r="J20" s="84"/>
      <c r="K20" s="86"/>
      <c r="L20" s="87"/>
      <c r="M20" s="86"/>
      <c r="N20" s="189"/>
      <c r="O20" s="161"/>
      <c r="P20" s="189"/>
      <c r="Q20" s="166">
        <f t="shared" si="4"/>
      </c>
      <c r="R20" s="167">
        <f t="shared" si="5"/>
      </c>
      <c r="S20" s="167">
        <f t="shared" si="6"/>
      </c>
      <c r="T20" s="168">
        <f t="shared" si="7"/>
      </c>
      <c r="U20" s="35">
        <f t="shared" si="2"/>
      </c>
      <c r="V20" s="36">
        <f t="shared" si="3"/>
      </c>
      <c r="W20" s="25">
        <f t="shared" si="8"/>
      </c>
      <c r="X20" s="26">
        <f t="shared" si="9"/>
      </c>
    </row>
    <row r="21" spans="1:24" ht="15">
      <c r="A21" s="88">
        <v>7</v>
      </c>
      <c r="B21" s="89"/>
      <c r="C21" s="90"/>
      <c r="D21" s="91"/>
      <c r="E21" s="92"/>
      <c r="F21" s="93"/>
      <c r="G21" s="94"/>
      <c r="H21" s="190"/>
      <c r="I21" s="162"/>
      <c r="J21" s="93"/>
      <c r="K21" s="95"/>
      <c r="L21" s="96"/>
      <c r="M21" s="95"/>
      <c r="N21" s="190"/>
      <c r="O21" s="162"/>
      <c r="P21" s="190"/>
      <c r="Q21" s="169">
        <f t="shared" si="4"/>
      </c>
      <c r="R21" s="170">
        <f t="shared" si="5"/>
      </c>
      <c r="S21" s="170">
        <f t="shared" si="6"/>
      </c>
      <c r="T21" s="171">
        <f t="shared" si="7"/>
      </c>
      <c r="U21" s="27">
        <f t="shared" si="2"/>
      </c>
      <c r="V21" s="28">
        <f t="shared" si="3"/>
      </c>
      <c r="W21" s="29">
        <f t="shared" si="8"/>
      </c>
      <c r="X21" s="30">
        <f t="shared" si="9"/>
      </c>
    </row>
    <row r="22" spans="1:24" ht="15">
      <c r="A22" s="88">
        <v>8</v>
      </c>
      <c r="B22" s="89"/>
      <c r="C22" s="90"/>
      <c r="D22" s="91"/>
      <c r="E22" s="92"/>
      <c r="F22" s="93"/>
      <c r="G22" s="94"/>
      <c r="H22" s="190"/>
      <c r="I22" s="162"/>
      <c r="J22" s="93"/>
      <c r="K22" s="95"/>
      <c r="L22" s="96"/>
      <c r="M22" s="95"/>
      <c r="N22" s="190"/>
      <c r="O22" s="162"/>
      <c r="P22" s="190"/>
      <c r="Q22" s="169">
        <f t="shared" si="4"/>
      </c>
      <c r="R22" s="170">
        <f t="shared" si="5"/>
      </c>
      <c r="S22" s="170">
        <f t="shared" si="6"/>
      </c>
      <c r="T22" s="171">
        <f t="shared" si="7"/>
      </c>
      <c r="U22" s="27">
        <f t="shared" si="2"/>
      </c>
      <c r="V22" s="28">
        <f t="shared" si="3"/>
      </c>
      <c r="W22" s="29">
        <f t="shared" si="8"/>
      </c>
      <c r="X22" s="30">
        <f t="shared" si="9"/>
      </c>
    </row>
    <row r="23" spans="1:24" ht="15">
      <c r="A23" s="88">
        <v>9</v>
      </c>
      <c r="B23" s="89"/>
      <c r="C23" s="90"/>
      <c r="D23" s="91"/>
      <c r="E23" s="92"/>
      <c r="F23" s="93"/>
      <c r="G23" s="94"/>
      <c r="H23" s="190"/>
      <c r="I23" s="162"/>
      <c r="J23" s="93"/>
      <c r="K23" s="95"/>
      <c r="L23" s="96"/>
      <c r="M23" s="95"/>
      <c r="N23" s="190"/>
      <c r="O23" s="162"/>
      <c r="P23" s="190"/>
      <c r="Q23" s="169">
        <f t="shared" si="4"/>
      </c>
      <c r="R23" s="170">
        <f t="shared" si="5"/>
      </c>
      <c r="S23" s="170">
        <f t="shared" si="6"/>
      </c>
      <c r="T23" s="171">
        <f t="shared" si="7"/>
      </c>
      <c r="U23" s="27">
        <f t="shared" si="2"/>
      </c>
      <c r="V23" s="28">
        <f t="shared" si="3"/>
      </c>
      <c r="W23" s="29">
        <f t="shared" si="8"/>
      </c>
      <c r="X23" s="30">
        <f t="shared" si="9"/>
      </c>
    </row>
    <row r="24" spans="1:24" ht="15.75" thickBot="1">
      <c r="A24" s="107">
        <v>10</v>
      </c>
      <c r="B24" s="98"/>
      <c r="C24" s="99"/>
      <c r="D24" s="100"/>
      <c r="E24" s="101"/>
      <c r="F24" s="102"/>
      <c r="G24" s="103"/>
      <c r="H24" s="191"/>
      <c r="I24" s="163"/>
      <c r="J24" s="102"/>
      <c r="K24" s="104"/>
      <c r="L24" s="105"/>
      <c r="M24" s="104"/>
      <c r="N24" s="191"/>
      <c r="O24" s="163"/>
      <c r="P24" s="191"/>
      <c r="Q24" s="172">
        <f t="shared" si="4"/>
      </c>
      <c r="R24" s="173">
        <f t="shared" si="5"/>
      </c>
      <c r="S24" s="173">
        <f t="shared" si="6"/>
      </c>
      <c r="T24" s="174">
        <f t="shared" si="7"/>
      </c>
      <c r="U24" s="37">
        <f t="shared" si="2"/>
      </c>
      <c r="V24" s="38">
        <f t="shared" si="3"/>
      </c>
      <c r="W24" s="33">
        <f t="shared" si="8"/>
      </c>
      <c r="X24" s="34">
        <f t="shared" si="9"/>
      </c>
    </row>
    <row r="25" spans="1:24" ht="15">
      <c r="A25" s="79">
        <v>11</v>
      </c>
      <c r="B25" s="80"/>
      <c r="C25" s="81"/>
      <c r="D25" s="82"/>
      <c r="E25" s="83"/>
      <c r="F25" s="84"/>
      <c r="G25" s="85"/>
      <c r="H25" s="189"/>
      <c r="I25" s="161"/>
      <c r="J25" s="84"/>
      <c r="K25" s="86"/>
      <c r="L25" s="87"/>
      <c r="M25" s="86"/>
      <c r="N25" s="189"/>
      <c r="O25" s="161"/>
      <c r="P25" s="189"/>
      <c r="Q25" s="166">
        <f t="shared" si="4"/>
      </c>
      <c r="R25" s="167">
        <f t="shared" si="5"/>
      </c>
      <c r="S25" s="167">
        <f t="shared" si="6"/>
      </c>
      <c r="T25" s="168">
        <f t="shared" si="7"/>
      </c>
      <c r="U25" s="23">
        <f t="shared" si="2"/>
      </c>
      <c r="V25" s="24">
        <f t="shared" si="3"/>
      </c>
      <c r="W25" s="25">
        <f t="shared" si="8"/>
      </c>
      <c r="X25" s="26">
        <f t="shared" si="9"/>
      </c>
    </row>
    <row r="26" spans="1:24" ht="15">
      <c r="A26" s="88">
        <v>12</v>
      </c>
      <c r="B26" s="89"/>
      <c r="C26" s="90"/>
      <c r="D26" s="91"/>
      <c r="E26" s="92"/>
      <c r="F26" s="93"/>
      <c r="G26" s="94"/>
      <c r="H26" s="190"/>
      <c r="I26" s="162"/>
      <c r="J26" s="93"/>
      <c r="K26" s="95"/>
      <c r="L26" s="96"/>
      <c r="M26" s="95"/>
      <c r="N26" s="190"/>
      <c r="O26" s="162"/>
      <c r="P26" s="190"/>
      <c r="Q26" s="169">
        <f t="shared" si="4"/>
      </c>
      <c r="R26" s="170">
        <f t="shared" si="5"/>
      </c>
      <c r="S26" s="170">
        <f t="shared" si="6"/>
      </c>
      <c r="T26" s="171">
        <f t="shared" si="7"/>
      </c>
      <c r="U26" s="27">
        <f t="shared" si="2"/>
      </c>
      <c r="V26" s="28">
        <f t="shared" si="3"/>
      </c>
      <c r="W26" s="29">
        <f t="shared" si="8"/>
      </c>
      <c r="X26" s="30">
        <f t="shared" si="9"/>
      </c>
    </row>
    <row r="27" spans="1:24" ht="15">
      <c r="A27" s="88">
        <v>13</v>
      </c>
      <c r="B27" s="89"/>
      <c r="C27" s="90"/>
      <c r="D27" s="91"/>
      <c r="E27" s="92"/>
      <c r="F27" s="93"/>
      <c r="G27" s="94"/>
      <c r="H27" s="190"/>
      <c r="I27" s="162"/>
      <c r="J27" s="93"/>
      <c r="K27" s="95"/>
      <c r="L27" s="96"/>
      <c r="M27" s="95"/>
      <c r="N27" s="190"/>
      <c r="O27" s="162"/>
      <c r="P27" s="190"/>
      <c r="Q27" s="169">
        <f t="shared" si="4"/>
      </c>
      <c r="R27" s="170">
        <f t="shared" si="5"/>
      </c>
      <c r="S27" s="170">
        <f t="shared" si="6"/>
      </c>
      <c r="T27" s="171">
        <f t="shared" si="7"/>
      </c>
      <c r="U27" s="27">
        <f t="shared" si="2"/>
      </c>
      <c r="V27" s="28">
        <f t="shared" si="3"/>
      </c>
      <c r="W27" s="29">
        <f t="shared" si="8"/>
      </c>
      <c r="X27" s="30">
        <f t="shared" si="9"/>
      </c>
    </row>
    <row r="28" spans="1:24" ht="15">
      <c r="A28" s="88">
        <v>14</v>
      </c>
      <c r="B28" s="89"/>
      <c r="C28" s="90"/>
      <c r="D28" s="91"/>
      <c r="E28" s="92"/>
      <c r="F28" s="93"/>
      <c r="G28" s="94"/>
      <c r="H28" s="190"/>
      <c r="I28" s="162"/>
      <c r="J28" s="93"/>
      <c r="K28" s="95"/>
      <c r="L28" s="96"/>
      <c r="M28" s="95"/>
      <c r="N28" s="190"/>
      <c r="O28" s="162"/>
      <c r="P28" s="190"/>
      <c r="Q28" s="169">
        <f t="shared" si="4"/>
      </c>
      <c r="R28" s="170">
        <f t="shared" si="5"/>
      </c>
      <c r="S28" s="170">
        <f t="shared" si="6"/>
      </c>
      <c r="T28" s="171">
        <f t="shared" si="7"/>
      </c>
      <c r="U28" s="27">
        <f t="shared" si="2"/>
      </c>
      <c r="V28" s="28">
        <f t="shared" si="3"/>
      </c>
      <c r="W28" s="29">
        <f t="shared" si="8"/>
      </c>
      <c r="X28" s="30">
        <f t="shared" si="9"/>
      </c>
    </row>
    <row r="29" spans="1:24" ht="15.75" thickBot="1">
      <c r="A29" s="97">
        <v>15</v>
      </c>
      <c r="B29" s="98"/>
      <c r="C29" s="99"/>
      <c r="D29" s="100"/>
      <c r="E29" s="101"/>
      <c r="F29" s="102"/>
      <c r="G29" s="103"/>
      <c r="H29" s="191"/>
      <c r="I29" s="163"/>
      <c r="J29" s="102"/>
      <c r="K29" s="104"/>
      <c r="L29" s="105"/>
      <c r="M29" s="104"/>
      <c r="N29" s="191"/>
      <c r="O29" s="163"/>
      <c r="P29" s="191"/>
      <c r="Q29" s="172">
        <f t="shared" si="4"/>
      </c>
      <c r="R29" s="173">
        <f t="shared" si="5"/>
      </c>
      <c r="S29" s="173">
        <f t="shared" si="6"/>
      </c>
      <c r="T29" s="174">
        <f t="shared" si="7"/>
      </c>
      <c r="U29" s="31">
        <f t="shared" si="2"/>
      </c>
      <c r="V29" s="32">
        <f t="shared" si="3"/>
      </c>
      <c r="W29" s="33">
        <f t="shared" si="8"/>
      </c>
      <c r="X29" s="34">
        <f t="shared" si="9"/>
      </c>
    </row>
    <row r="30" spans="1:24" ht="15">
      <c r="A30" s="106">
        <v>16</v>
      </c>
      <c r="B30" s="80"/>
      <c r="C30" s="81"/>
      <c r="D30" s="82"/>
      <c r="E30" s="83"/>
      <c r="F30" s="84"/>
      <c r="G30" s="85"/>
      <c r="H30" s="189"/>
      <c r="I30" s="161"/>
      <c r="J30" s="84"/>
      <c r="K30" s="86"/>
      <c r="L30" s="87"/>
      <c r="M30" s="86"/>
      <c r="N30" s="189"/>
      <c r="O30" s="161"/>
      <c r="P30" s="189"/>
      <c r="Q30" s="166">
        <f t="shared" si="4"/>
      </c>
      <c r="R30" s="167">
        <f t="shared" si="5"/>
      </c>
      <c r="S30" s="167">
        <f t="shared" si="6"/>
      </c>
      <c r="T30" s="168">
        <f t="shared" si="7"/>
      </c>
      <c r="U30" s="35">
        <f t="shared" si="2"/>
      </c>
      <c r="V30" s="36">
        <f t="shared" si="3"/>
      </c>
      <c r="W30" s="25">
        <f t="shared" si="8"/>
      </c>
      <c r="X30" s="26">
        <f t="shared" si="9"/>
      </c>
    </row>
    <row r="31" spans="1:24" ht="15">
      <c r="A31" s="88">
        <v>17</v>
      </c>
      <c r="B31" s="89"/>
      <c r="C31" s="90"/>
      <c r="D31" s="91"/>
      <c r="E31" s="92"/>
      <c r="F31" s="93"/>
      <c r="G31" s="94"/>
      <c r="H31" s="190"/>
      <c r="I31" s="162"/>
      <c r="J31" s="93"/>
      <c r="K31" s="95"/>
      <c r="L31" s="96"/>
      <c r="M31" s="95"/>
      <c r="N31" s="190"/>
      <c r="O31" s="162"/>
      <c r="P31" s="190"/>
      <c r="Q31" s="169">
        <f t="shared" si="4"/>
      </c>
      <c r="R31" s="170">
        <f t="shared" si="5"/>
      </c>
      <c r="S31" s="170">
        <f t="shared" si="6"/>
      </c>
      <c r="T31" s="171">
        <f t="shared" si="7"/>
      </c>
      <c r="U31" s="27">
        <f t="shared" si="2"/>
      </c>
      <c r="V31" s="28">
        <f t="shared" si="3"/>
      </c>
      <c r="W31" s="29">
        <f t="shared" si="8"/>
      </c>
      <c r="X31" s="30">
        <f t="shared" si="9"/>
      </c>
    </row>
    <row r="32" spans="1:24" ht="15">
      <c r="A32" s="88">
        <v>18</v>
      </c>
      <c r="B32" s="89"/>
      <c r="C32" s="90"/>
      <c r="D32" s="91"/>
      <c r="E32" s="92"/>
      <c r="F32" s="93"/>
      <c r="G32" s="94"/>
      <c r="H32" s="190"/>
      <c r="I32" s="162"/>
      <c r="J32" s="93"/>
      <c r="K32" s="95"/>
      <c r="L32" s="96"/>
      <c r="M32" s="95"/>
      <c r="N32" s="190"/>
      <c r="O32" s="162"/>
      <c r="P32" s="190"/>
      <c r="Q32" s="169">
        <f t="shared" si="4"/>
      </c>
      <c r="R32" s="170">
        <f t="shared" si="5"/>
      </c>
      <c r="S32" s="170">
        <f t="shared" si="6"/>
      </c>
      <c r="T32" s="171">
        <f t="shared" si="7"/>
      </c>
      <c r="U32" s="27">
        <f t="shared" si="2"/>
      </c>
      <c r="V32" s="28">
        <f t="shared" si="3"/>
      </c>
      <c r="W32" s="29">
        <f t="shared" si="8"/>
      </c>
      <c r="X32" s="30">
        <f t="shared" si="9"/>
      </c>
    </row>
    <row r="33" spans="1:24" ht="15">
      <c r="A33" s="88">
        <v>19</v>
      </c>
      <c r="B33" s="89"/>
      <c r="C33" s="90"/>
      <c r="D33" s="91"/>
      <c r="E33" s="92"/>
      <c r="F33" s="93"/>
      <c r="G33" s="94"/>
      <c r="H33" s="190"/>
      <c r="I33" s="162"/>
      <c r="J33" s="93"/>
      <c r="K33" s="95"/>
      <c r="L33" s="96"/>
      <c r="M33" s="95"/>
      <c r="N33" s="190"/>
      <c r="O33" s="162"/>
      <c r="P33" s="190"/>
      <c r="Q33" s="169">
        <f t="shared" si="4"/>
      </c>
      <c r="R33" s="170">
        <f t="shared" si="5"/>
      </c>
      <c r="S33" s="170">
        <f t="shared" si="6"/>
      </c>
      <c r="T33" s="171">
        <f t="shared" si="7"/>
      </c>
      <c r="U33" s="27">
        <f t="shared" si="2"/>
      </c>
      <c r="V33" s="28">
        <f t="shared" si="3"/>
      </c>
      <c r="W33" s="29">
        <f t="shared" si="8"/>
      </c>
      <c r="X33" s="30">
        <f t="shared" si="9"/>
      </c>
    </row>
    <row r="34" spans="1:24" ht="15.75" thickBot="1">
      <c r="A34" s="107">
        <v>20</v>
      </c>
      <c r="B34" s="98"/>
      <c r="C34" s="99"/>
      <c r="D34" s="100"/>
      <c r="E34" s="101"/>
      <c r="F34" s="102"/>
      <c r="G34" s="103"/>
      <c r="H34" s="191"/>
      <c r="I34" s="163"/>
      <c r="J34" s="102"/>
      <c r="K34" s="104"/>
      <c r="L34" s="105"/>
      <c r="M34" s="104"/>
      <c r="N34" s="191"/>
      <c r="O34" s="163"/>
      <c r="P34" s="191"/>
      <c r="Q34" s="172">
        <f t="shared" si="4"/>
      </c>
      <c r="R34" s="173">
        <f t="shared" si="5"/>
      </c>
      <c r="S34" s="173">
        <f t="shared" si="6"/>
      </c>
      <c r="T34" s="174">
        <f t="shared" si="7"/>
      </c>
      <c r="U34" s="37">
        <f t="shared" si="2"/>
      </c>
      <c r="V34" s="38">
        <f t="shared" si="3"/>
      </c>
      <c r="W34" s="33">
        <f t="shared" si="8"/>
      </c>
      <c r="X34" s="34">
        <f t="shared" si="9"/>
      </c>
    </row>
    <row r="35" spans="1:24" ht="15">
      <c r="A35" s="79">
        <v>21</v>
      </c>
      <c r="B35" s="80"/>
      <c r="C35" s="81"/>
      <c r="D35" s="82"/>
      <c r="E35" s="83"/>
      <c r="F35" s="84"/>
      <c r="G35" s="85"/>
      <c r="H35" s="189"/>
      <c r="I35" s="161"/>
      <c r="J35" s="84"/>
      <c r="K35" s="86"/>
      <c r="L35" s="87"/>
      <c r="M35" s="86"/>
      <c r="N35" s="189"/>
      <c r="O35" s="161"/>
      <c r="P35" s="189"/>
      <c r="Q35" s="166">
        <f t="shared" si="4"/>
      </c>
      <c r="R35" s="167">
        <f t="shared" si="5"/>
      </c>
      <c r="S35" s="167">
        <f t="shared" si="6"/>
      </c>
      <c r="T35" s="168">
        <f t="shared" si="7"/>
      </c>
      <c r="U35" s="23">
        <f t="shared" si="2"/>
      </c>
      <c r="V35" s="24">
        <f t="shared" si="3"/>
      </c>
      <c r="W35" s="25">
        <f t="shared" si="8"/>
      </c>
      <c r="X35" s="26">
        <f t="shared" si="9"/>
      </c>
    </row>
    <row r="36" spans="1:24" ht="15">
      <c r="A36" s="88">
        <v>22</v>
      </c>
      <c r="B36" s="89"/>
      <c r="C36" s="90"/>
      <c r="D36" s="91"/>
      <c r="E36" s="92"/>
      <c r="F36" s="93"/>
      <c r="G36" s="94"/>
      <c r="H36" s="190"/>
      <c r="I36" s="162"/>
      <c r="J36" s="93"/>
      <c r="K36" s="95"/>
      <c r="L36" s="96"/>
      <c r="M36" s="95"/>
      <c r="N36" s="190"/>
      <c r="O36" s="162"/>
      <c r="P36" s="190"/>
      <c r="Q36" s="169">
        <f t="shared" si="4"/>
      </c>
      <c r="R36" s="170">
        <f t="shared" si="5"/>
      </c>
      <c r="S36" s="170">
        <f t="shared" si="6"/>
      </c>
      <c r="T36" s="171">
        <f t="shared" si="7"/>
      </c>
      <c r="U36" s="27">
        <f t="shared" si="2"/>
      </c>
      <c r="V36" s="28">
        <f t="shared" si="3"/>
      </c>
      <c r="W36" s="29">
        <f t="shared" si="8"/>
      </c>
      <c r="X36" s="30">
        <f t="shared" si="9"/>
      </c>
    </row>
    <row r="37" spans="1:24" ht="15">
      <c r="A37" s="88">
        <v>23</v>
      </c>
      <c r="B37" s="89"/>
      <c r="C37" s="90"/>
      <c r="D37" s="91"/>
      <c r="E37" s="92"/>
      <c r="F37" s="93"/>
      <c r="G37" s="94"/>
      <c r="H37" s="190"/>
      <c r="I37" s="162"/>
      <c r="J37" s="93"/>
      <c r="K37" s="95"/>
      <c r="L37" s="96"/>
      <c r="M37" s="95"/>
      <c r="N37" s="190"/>
      <c r="O37" s="162"/>
      <c r="P37" s="190"/>
      <c r="Q37" s="169">
        <f t="shared" si="4"/>
      </c>
      <c r="R37" s="170">
        <f t="shared" si="5"/>
      </c>
      <c r="S37" s="170">
        <f t="shared" si="6"/>
      </c>
      <c r="T37" s="171">
        <f t="shared" si="7"/>
      </c>
      <c r="U37" s="27">
        <f t="shared" si="2"/>
      </c>
      <c r="V37" s="28">
        <f t="shared" si="3"/>
      </c>
      <c r="W37" s="29">
        <f t="shared" si="8"/>
      </c>
      <c r="X37" s="30">
        <f t="shared" si="9"/>
      </c>
    </row>
    <row r="38" spans="1:24" ht="15">
      <c r="A38" s="88">
        <v>24</v>
      </c>
      <c r="B38" s="89"/>
      <c r="C38" s="90"/>
      <c r="D38" s="91"/>
      <c r="E38" s="92"/>
      <c r="F38" s="93"/>
      <c r="G38" s="94"/>
      <c r="H38" s="190"/>
      <c r="I38" s="162"/>
      <c r="J38" s="93"/>
      <c r="K38" s="95"/>
      <c r="L38" s="96"/>
      <c r="M38" s="95"/>
      <c r="N38" s="190"/>
      <c r="O38" s="162"/>
      <c r="P38" s="190"/>
      <c r="Q38" s="169">
        <f t="shared" si="4"/>
      </c>
      <c r="R38" s="170">
        <f t="shared" si="5"/>
      </c>
      <c r="S38" s="170">
        <f t="shared" si="6"/>
      </c>
      <c r="T38" s="171">
        <f t="shared" si="7"/>
      </c>
      <c r="U38" s="27">
        <f t="shared" si="2"/>
      </c>
      <c r="V38" s="28">
        <f t="shared" si="3"/>
      </c>
      <c r="W38" s="29">
        <f t="shared" si="8"/>
      </c>
      <c r="X38" s="30">
        <f t="shared" si="9"/>
      </c>
    </row>
    <row r="39" spans="1:24" ht="15.75" thickBot="1">
      <c r="A39" s="97">
        <v>25</v>
      </c>
      <c r="B39" s="98"/>
      <c r="C39" s="99"/>
      <c r="D39" s="100"/>
      <c r="E39" s="101"/>
      <c r="F39" s="102"/>
      <c r="G39" s="103"/>
      <c r="H39" s="191"/>
      <c r="I39" s="163"/>
      <c r="J39" s="102"/>
      <c r="K39" s="104"/>
      <c r="L39" s="105"/>
      <c r="M39" s="104"/>
      <c r="N39" s="191"/>
      <c r="O39" s="163"/>
      <c r="P39" s="191"/>
      <c r="Q39" s="172">
        <f t="shared" si="4"/>
      </c>
      <c r="R39" s="173">
        <f t="shared" si="5"/>
      </c>
      <c r="S39" s="173">
        <f t="shared" si="6"/>
      </c>
      <c r="T39" s="174">
        <f t="shared" si="7"/>
      </c>
      <c r="U39" s="31">
        <f t="shared" si="2"/>
      </c>
      <c r="V39" s="32">
        <f t="shared" si="3"/>
      </c>
      <c r="W39" s="33">
        <f t="shared" si="8"/>
      </c>
      <c r="X39" s="34">
        <f t="shared" si="9"/>
      </c>
    </row>
    <row r="40" spans="1:24" ht="15">
      <c r="A40" s="79">
        <v>26</v>
      </c>
      <c r="B40" s="80"/>
      <c r="C40" s="81"/>
      <c r="D40" s="82"/>
      <c r="E40" s="83"/>
      <c r="F40" s="84"/>
      <c r="G40" s="85"/>
      <c r="H40" s="189"/>
      <c r="I40" s="161"/>
      <c r="J40" s="84"/>
      <c r="K40" s="86"/>
      <c r="L40" s="87"/>
      <c r="M40" s="86"/>
      <c r="N40" s="189"/>
      <c r="O40" s="161"/>
      <c r="P40" s="189"/>
      <c r="Q40" s="166">
        <f t="shared" si="4"/>
      </c>
      <c r="R40" s="167">
        <f t="shared" si="5"/>
      </c>
      <c r="S40" s="167">
        <f t="shared" si="6"/>
      </c>
      <c r="T40" s="168">
        <f t="shared" si="7"/>
      </c>
      <c r="U40" s="23">
        <f t="shared" si="2"/>
      </c>
      <c r="V40" s="24">
        <f t="shared" si="3"/>
      </c>
      <c r="W40" s="25">
        <f t="shared" si="8"/>
      </c>
      <c r="X40" s="26">
        <f aca="true" t="shared" si="10" ref="X40:X54">IF(W40="","",IF(W40="нет",0,1))</f>
      </c>
    </row>
    <row r="41" spans="1:24" ht="15">
      <c r="A41" s="88">
        <v>27</v>
      </c>
      <c r="B41" s="89"/>
      <c r="C41" s="90"/>
      <c r="D41" s="91"/>
      <c r="E41" s="92"/>
      <c r="F41" s="93"/>
      <c r="G41" s="94"/>
      <c r="H41" s="190"/>
      <c r="I41" s="162"/>
      <c r="J41" s="93"/>
      <c r="K41" s="95"/>
      <c r="L41" s="96"/>
      <c r="M41" s="95"/>
      <c r="N41" s="190"/>
      <c r="O41" s="162"/>
      <c r="P41" s="190"/>
      <c r="Q41" s="169">
        <f t="shared" si="4"/>
      </c>
      <c r="R41" s="170">
        <f t="shared" si="5"/>
      </c>
      <c r="S41" s="170">
        <f t="shared" si="6"/>
      </c>
      <c r="T41" s="171">
        <f t="shared" si="7"/>
      </c>
      <c r="U41" s="27">
        <f t="shared" si="2"/>
      </c>
      <c r="V41" s="28">
        <f t="shared" si="3"/>
      </c>
      <c r="W41" s="29">
        <f t="shared" si="8"/>
      </c>
      <c r="X41" s="30">
        <f t="shared" si="10"/>
      </c>
    </row>
    <row r="42" spans="1:24" ht="15">
      <c r="A42" s="88">
        <v>28</v>
      </c>
      <c r="B42" s="89"/>
      <c r="C42" s="90"/>
      <c r="D42" s="91"/>
      <c r="E42" s="92"/>
      <c r="F42" s="93"/>
      <c r="G42" s="94"/>
      <c r="H42" s="190"/>
      <c r="I42" s="162"/>
      <c r="J42" s="93"/>
      <c r="K42" s="95"/>
      <c r="L42" s="96"/>
      <c r="M42" s="95"/>
      <c r="N42" s="190"/>
      <c r="O42" s="162"/>
      <c r="P42" s="190"/>
      <c r="Q42" s="169">
        <f t="shared" si="4"/>
      </c>
      <c r="R42" s="170">
        <f t="shared" si="5"/>
      </c>
      <c r="S42" s="170">
        <f t="shared" si="6"/>
      </c>
      <c r="T42" s="171">
        <f t="shared" si="7"/>
      </c>
      <c r="U42" s="27">
        <f t="shared" si="2"/>
      </c>
      <c r="V42" s="28">
        <f t="shared" si="3"/>
      </c>
      <c r="W42" s="29">
        <f t="shared" si="8"/>
      </c>
      <c r="X42" s="30">
        <f t="shared" si="10"/>
      </c>
    </row>
    <row r="43" spans="1:24" ht="15">
      <c r="A43" s="88">
        <v>29</v>
      </c>
      <c r="B43" s="89"/>
      <c r="C43" s="90"/>
      <c r="D43" s="91"/>
      <c r="E43" s="92"/>
      <c r="F43" s="93"/>
      <c r="G43" s="94"/>
      <c r="H43" s="190"/>
      <c r="I43" s="162"/>
      <c r="J43" s="93"/>
      <c r="K43" s="95"/>
      <c r="L43" s="96"/>
      <c r="M43" s="95"/>
      <c r="N43" s="190"/>
      <c r="O43" s="162"/>
      <c r="P43" s="190"/>
      <c r="Q43" s="169">
        <f t="shared" si="4"/>
      </c>
      <c r="R43" s="170">
        <f t="shared" si="5"/>
      </c>
      <c r="S43" s="170">
        <f t="shared" si="6"/>
      </c>
      <c r="T43" s="171">
        <f t="shared" si="7"/>
      </c>
      <c r="U43" s="27">
        <f t="shared" si="2"/>
      </c>
      <c r="V43" s="28">
        <f t="shared" si="3"/>
      </c>
      <c r="W43" s="29">
        <f t="shared" si="8"/>
      </c>
      <c r="X43" s="30">
        <f t="shared" si="10"/>
      </c>
    </row>
    <row r="44" spans="1:24" ht="15.75" thickBot="1">
      <c r="A44" s="97">
        <v>30</v>
      </c>
      <c r="B44" s="98"/>
      <c r="C44" s="99"/>
      <c r="D44" s="100"/>
      <c r="E44" s="101"/>
      <c r="F44" s="102"/>
      <c r="G44" s="103"/>
      <c r="H44" s="191"/>
      <c r="I44" s="163"/>
      <c r="J44" s="102"/>
      <c r="K44" s="104"/>
      <c r="L44" s="105"/>
      <c r="M44" s="104"/>
      <c r="N44" s="191"/>
      <c r="O44" s="163"/>
      <c r="P44" s="191"/>
      <c r="Q44" s="172">
        <f t="shared" si="4"/>
      </c>
      <c r="R44" s="173">
        <f t="shared" si="5"/>
      </c>
      <c r="S44" s="173">
        <f t="shared" si="6"/>
      </c>
      <c r="T44" s="174">
        <f t="shared" si="7"/>
      </c>
      <c r="U44" s="31">
        <f t="shared" si="2"/>
      </c>
      <c r="V44" s="32">
        <f t="shared" si="3"/>
      </c>
      <c r="W44" s="33">
        <f t="shared" si="8"/>
      </c>
      <c r="X44" s="34">
        <f t="shared" si="10"/>
      </c>
    </row>
    <row r="45" spans="1:24" ht="15">
      <c r="A45" s="79">
        <v>31</v>
      </c>
      <c r="B45" s="80"/>
      <c r="C45" s="81"/>
      <c r="D45" s="82"/>
      <c r="E45" s="83"/>
      <c r="F45" s="84"/>
      <c r="G45" s="85"/>
      <c r="H45" s="189"/>
      <c r="I45" s="161"/>
      <c r="J45" s="84"/>
      <c r="K45" s="86"/>
      <c r="L45" s="87"/>
      <c r="M45" s="86"/>
      <c r="N45" s="189"/>
      <c r="O45" s="161"/>
      <c r="P45" s="189"/>
      <c r="Q45" s="166">
        <f t="shared" si="4"/>
      </c>
      <c r="R45" s="167">
        <f t="shared" si="5"/>
      </c>
      <c r="S45" s="167">
        <f t="shared" si="6"/>
      </c>
      <c r="T45" s="168">
        <f t="shared" si="7"/>
      </c>
      <c r="U45" s="23">
        <f t="shared" si="2"/>
      </c>
      <c r="V45" s="24">
        <f t="shared" si="3"/>
      </c>
      <c r="W45" s="25">
        <f t="shared" si="8"/>
      </c>
      <c r="X45" s="26">
        <f t="shared" si="10"/>
      </c>
    </row>
    <row r="46" spans="1:24" ht="15">
      <c r="A46" s="88">
        <v>32</v>
      </c>
      <c r="B46" s="89"/>
      <c r="C46" s="90"/>
      <c r="D46" s="91"/>
      <c r="E46" s="92"/>
      <c r="F46" s="93"/>
      <c r="G46" s="94"/>
      <c r="H46" s="190"/>
      <c r="I46" s="162"/>
      <c r="J46" s="93"/>
      <c r="K46" s="95"/>
      <c r="L46" s="96"/>
      <c r="M46" s="95"/>
      <c r="N46" s="190"/>
      <c r="O46" s="162"/>
      <c r="P46" s="190"/>
      <c r="Q46" s="169">
        <f t="shared" si="4"/>
      </c>
      <c r="R46" s="170">
        <f t="shared" si="5"/>
      </c>
      <c r="S46" s="170">
        <f t="shared" si="6"/>
      </c>
      <c r="T46" s="171">
        <f t="shared" si="7"/>
      </c>
      <c r="U46" s="27">
        <f t="shared" si="2"/>
      </c>
      <c r="V46" s="28">
        <f t="shared" si="3"/>
      </c>
      <c r="W46" s="29">
        <f t="shared" si="8"/>
      </c>
      <c r="X46" s="30">
        <f t="shared" si="10"/>
      </c>
    </row>
    <row r="47" spans="1:24" ht="15">
      <c r="A47" s="88">
        <v>33</v>
      </c>
      <c r="B47" s="89"/>
      <c r="C47" s="90"/>
      <c r="D47" s="91"/>
      <c r="E47" s="92"/>
      <c r="F47" s="93"/>
      <c r="G47" s="94"/>
      <c r="H47" s="190"/>
      <c r="I47" s="162"/>
      <c r="J47" s="93"/>
      <c r="K47" s="95"/>
      <c r="L47" s="96"/>
      <c r="M47" s="95"/>
      <c r="N47" s="190"/>
      <c r="O47" s="162"/>
      <c r="P47" s="190"/>
      <c r="Q47" s="169">
        <f t="shared" si="4"/>
      </c>
      <c r="R47" s="170">
        <f t="shared" si="5"/>
      </c>
      <c r="S47" s="170">
        <f t="shared" si="6"/>
      </c>
      <c r="T47" s="171">
        <f t="shared" si="7"/>
      </c>
      <c r="U47" s="27">
        <f t="shared" si="2"/>
      </c>
      <c r="V47" s="28">
        <f t="shared" si="3"/>
      </c>
      <c r="W47" s="29">
        <f t="shared" si="8"/>
      </c>
      <c r="X47" s="30">
        <f t="shared" si="10"/>
      </c>
    </row>
    <row r="48" spans="1:24" ht="15">
      <c r="A48" s="88">
        <v>34</v>
      </c>
      <c r="B48" s="89"/>
      <c r="C48" s="90"/>
      <c r="D48" s="91"/>
      <c r="E48" s="92"/>
      <c r="F48" s="93"/>
      <c r="G48" s="94"/>
      <c r="H48" s="190"/>
      <c r="I48" s="162"/>
      <c r="J48" s="93"/>
      <c r="K48" s="95"/>
      <c r="L48" s="96"/>
      <c r="M48" s="95"/>
      <c r="N48" s="190"/>
      <c r="O48" s="162"/>
      <c r="P48" s="190"/>
      <c r="Q48" s="169">
        <f t="shared" si="4"/>
      </c>
      <c r="R48" s="170">
        <f t="shared" si="5"/>
      </c>
      <c r="S48" s="170">
        <f t="shared" si="6"/>
      </c>
      <c r="T48" s="171">
        <f t="shared" si="7"/>
      </c>
      <c r="U48" s="27">
        <f t="shared" si="2"/>
      </c>
      <c r="V48" s="28">
        <f t="shared" si="3"/>
      </c>
      <c r="W48" s="29">
        <f t="shared" si="8"/>
      </c>
      <c r="X48" s="30">
        <f t="shared" si="10"/>
      </c>
    </row>
    <row r="49" spans="1:24" ht="15.75" thickBot="1">
      <c r="A49" s="97">
        <v>35</v>
      </c>
      <c r="B49" s="98"/>
      <c r="C49" s="99"/>
      <c r="D49" s="100"/>
      <c r="E49" s="101"/>
      <c r="F49" s="102"/>
      <c r="G49" s="103"/>
      <c r="H49" s="191"/>
      <c r="I49" s="163"/>
      <c r="J49" s="102"/>
      <c r="K49" s="104"/>
      <c r="L49" s="105"/>
      <c r="M49" s="104"/>
      <c r="N49" s="191"/>
      <c r="O49" s="163"/>
      <c r="P49" s="191"/>
      <c r="Q49" s="172">
        <f t="shared" si="4"/>
      </c>
      <c r="R49" s="173">
        <f t="shared" si="5"/>
      </c>
      <c r="S49" s="173">
        <f t="shared" si="6"/>
      </c>
      <c r="T49" s="174">
        <f t="shared" si="7"/>
      </c>
      <c r="U49" s="31">
        <f t="shared" si="2"/>
      </c>
      <c r="V49" s="32">
        <f t="shared" si="3"/>
      </c>
      <c r="W49" s="33">
        <f t="shared" si="8"/>
      </c>
      <c r="X49" s="34">
        <f t="shared" si="10"/>
      </c>
    </row>
    <row r="50" spans="1:24" ht="15">
      <c r="A50" s="79">
        <v>36</v>
      </c>
      <c r="B50" s="80"/>
      <c r="C50" s="81"/>
      <c r="D50" s="82"/>
      <c r="E50" s="83"/>
      <c r="F50" s="84"/>
      <c r="G50" s="85"/>
      <c r="H50" s="189"/>
      <c r="I50" s="161"/>
      <c r="J50" s="84"/>
      <c r="K50" s="86"/>
      <c r="L50" s="87"/>
      <c r="M50" s="86"/>
      <c r="N50" s="189"/>
      <c r="O50" s="161"/>
      <c r="P50" s="189"/>
      <c r="Q50" s="166">
        <f t="shared" si="4"/>
      </c>
      <c r="R50" s="167">
        <f t="shared" si="5"/>
      </c>
      <c r="S50" s="167">
        <f t="shared" si="6"/>
      </c>
      <c r="T50" s="168">
        <f t="shared" si="7"/>
      </c>
      <c r="U50" s="23">
        <f t="shared" si="2"/>
      </c>
      <c r="V50" s="24">
        <f t="shared" si="3"/>
      </c>
      <c r="W50" s="25">
        <f t="shared" si="8"/>
      </c>
      <c r="X50" s="26">
        <f t="shared" si="10"/>
      </c>
    </row>
    <row r="51" spans="1:24" ht="15">
      <c r="A51" s="88">
        <v>37</v>
      </c>
      <c r="B51" s="89"/>
      <c r="C51" s="90"/>
      <c r="D51" s="91"/>
      <c r="E51" s="92"/>
      <c r="F51" s="93"/>
      <c r="G51" s="94"/>
      <c r="H51" s="190"/>
      <c r="I51" s="162"/>
      <c r="J51" s="93"/>
      <c r="K51" s="95"/>
      <c r="L51" s="96"/>
      <c r="M51" s="95"/>
      <c r="N51" s="190"/>
      <c r="O51" s="162"/>
      <c r="P51" s="190"/>
      <c r="Q51" s="169">
        <f t="shared" si="4"/>
      </c>
      <c r="R51" s="170">
        <f t="shared" si="5"/>
      </c>
      <c r="S51" s="170">
        <f t="shared" si="6"/>
      </c>
      <c r="T51" s="171">
        <f t="shared" si="7"/>
      </c>
      <c r="U51" s="27">
        <f t="shared" si="2"/>
      </c>
      <c r="V51" s="28">
        <f t="shared" si="3"/>
      </c>
      <c r="W51" s="29">
        <f t="shared" si="8"/>
      </c>
      <c r="X51" s="30">
        <f t="shared" si="10"/>
      </c>
    </row>
    <row r="52" spans="1:24" ht="15">
      <c r="A52" s="88">
        <v>38</v>
      </c>
      <c r="B52" s="89"/>
      <c r="C52" s="90"/>
      <c r="D52" s="91"/>
      <c r="E52" s="92"/>
      <c r="F52" s="93"/>
      <c r="G52" s="94"/>
      <c r="H52" s="190"/>
      <c r="I52" s="162"/>
      <c r="J52" s="93"/>
      <c r="K52" s="95"/>
      <c r="L52" s="96"/>
      <c r="M52" s="95"/>
      <c r="N52" s="190"/>
      <c r="O52" s="162"/>
      <c r="P52" s="190"/>
      <c r="Q52" s="169">
        <f t="shared" si="4"/>
      </c>
      <c r="R52" s="170">
        <f t="shared" si="5"/>
      </c>
      <c r="S52" s="170">
        <f t="shared" si="6"/>
      </c>
      <c r="T52" s="171">
        <f t="shared" si="7"/>
      </c>
      <c r="U52" s="27">
        <f t="shared" si="2"/>
      </c>
      <c r="V52" s="28">
        <f t="shared" si="3"/>
      </c>
      <c r="W52" s="29">
        <f t="shared" si="8"/>
      </c>
      <c r="X52" s="30">
        <f t="shared" si="10"/>
      </c>
    </row>
    <row r="53" spans="1:24" ht="15">
      <c r="A53" s="88">
        <v>39</v>
      </c>
      <c r="B53" s="89"/>
      <c r="C53" s="90"/>
      <c r="D53" s="91"/>
      <c r="E53" s="92"/>
      <c r="F53" s="93"/>
      <c r="G53" s="94"/>
      <c r="H53" s="190"/>
      <c r="I53" s="162"/>
      <c r="J53" s="93"/>
      <c r="K53" s="95"/>
      <c r="L53" s="96"/>
      <c r="M53" s="95"/>
      <c r="N53" s="190"/>
      <c r="O53" s="162"/>
      <c r="P53" s="190"/>
      <c r="Q53" s="169">
        <f t="shared" si="4"/>
      </c>
      <c r="R53" s="170">
        <f t="shared" si="5"/>
      </c>
      <c r="S53" s="170">
        <f t="shared" si="6"/>
      </c>
      <c r="T53" s="171">
        <f t="shared" si="7"/>
      </c>
      <c r="U53" s="27">
        <f t="shared" si="2"/>
      </c>
      <c r="V53" s="28">
        <f t="shared" si="3"/>
      </c>
      <c r="W53" s="29">
        <f t="shared" si="8"/>
      </c>
      <c r="X53" s="30">
        <f t="shared" si="10"/>
      </c>
    </row>
    <row r="54" spans="1:24" ht="15.75" thickBot="1">
      <c r="A54" s="97">
        <v>40</v>
      </c>
      <c r="B54" s="98"/>
      <c r="C54" s="99"/>
      <c r="D54" s="100"/>
      <c r="E54" s="101"/>
      <c r="F54" s="102"/>
      <c r="G54" s="103"/>
      <c r="H54" s="191"/>
      <c r="I54" s="163"/>
      <c r="J54" s="102"/>
      <c r="K54" s="104"/>
      <c r="L54" s="105"/>
      <c r="M54" s="104"/>
      <c r="N54" s="191"/>
      <c r="O54" s="163"/>
      <c r="P54" s="191"/>
      <c r="Q54" s="172">
        <f t="shared" si="4"/>
      </c>
      <c r="R54" s="173">
        <f t="shared" si="5"/>
      </c>
      <c r="S54" s="173">
        <f t="shared" si="6"/>
      </c>
      <c r="T54" s="174">
        <f t="shared" si="7"/>
      </c>
      <c r="U54" s="31">
        <f t="shared" si="2"/>
      </c>
      <c r="V54" s="32">
        <f t="shared" si="3"/>
      </c>
      <c r="W54" s="33">
        <f t="shared" si="8"/>
      </c>
      <c r="X54" s="34">
        <f t="shared" si="10"/>
      </c>
    </row>
    <row r="56" spans="2:4" ht="15">
      <c r="B56" s="9" t="s">
        <v>89</v>
      </c>
      <c r="D56" s="9" t="s">
        <v>85</v>
      </c>
    </row>
    <row r="57" spans="2:4" ht="15">
      <c r="B57" s="9">
        <v>1</v>
      </c>
      <c r="D57" s="9" t="s">
        <v>84</v>
      </c>
    </row>
    <row r="58" spans="2:4" ht="15">
      <c r="B58" s="9">
        <v>2</v>
      </c>
      <c r="D58" s="9" t="s">
        <v>86</v>
      </c>
    </row>
  </sheetData>
  <sheetProtection/>
  <mergeCells count="1">
    <mergeCell ref="Q13:T13"/>
  </mergeCells>
  <conditionalFormatting sqref="E15:P54">
    <cfRule type="expression" priority="11" dxfId="1" stopIfTrue="1">
      <formula>E15&gt;E$11</formula>
    </cfRule>
  </conditionalFormatting>
  <conditionalFormatting sqref="D6 E5 K1 N1">
    <cfRule type="containsBlanks" priority="6" dxfId="1" stopIfTrue="1">
      <formula>LEN(TRIM(D1))=0</formula>
    </cfRule>
  </conditionalFormatting>
  <conditionalFormatting sqref="C15:C54">
    <cfRule type="expression" priority="332" dxfId="1">
      <formula>AND(SUM($D15:$P15)&lt;&gt;0,$C15="")</formula>
    </cfRule>
  </conditionalFormatting>
  <conditionalFormatting sqref="D15:P54">
    <cfRule type="expression" priority="333" dxfId="1" stopIfTrue="1">
      <formula>AND($B15&lt;&gt;"",$C15="да",$D15="")</formula>
    </cfRule>
    <cfRule type="expression" priority="334" dxfId="0" stopIfTrue="1">
      <formula>AND(SUM($D15)=0,COUNTA($E15:$P15)&gt;0)</formula>
    </cfRule>
  </conditionalFormatting>
  <dataValidations count="5">
    <dataValidation errorStyle="warning" type="list" allowBlank="1" showInputMessage="1" showErrorMessage="1" sqref="C15:C54 Q15:T54">
      <formula1>"да,нет"</formula1>
    </dataValidation>
    <dataValidation type="list" allowBlank="1" showErrorMessage="1" promptTitle="Введите тип класса" prompt="общ - общеобразовательный класс;&#10;пил - пилотный класс по введению ФГОС ООО" sqref="D6">
      <formula1>$X$3:$X$4</formula1>
    </dataValidation>
    <dataValidation allowBlank="1" showInputMessage="1" showErrorMessage="1" prompt="Укажите наименование образовательной организации, например, СОШ №3" sqref="N1"/>
    <dataValidation allowBlank="1" showInputMessage="1" prompt="Укажите класс с литерой (если есть)" sqref="K1"/>
    <dataValidation type="whole" allowBlank="1" showInputMessage="1" showErrorMessage="1" sqref="E15:P54">
      <formula1>0</formula1>
      <formula2>E$11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2019-03-24T19:39:42Z</dcterms:modified>
  <cp:category/>
  <cp:version/>
  <cp:contentType/>
  <cp:contentStatus/>
</cp:coreProperties>
</file>